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en\Desktop\Projet Concept\Gaby\MMA\Fournisseurs\Chine\Equipement\Muscu\Yanre\"/>
    </mc:Choice>
  </mc:AlternateContent>
  <xr:revisionPtr revIDLastSave="0" documentId="13_ncr:1_{A488A82A-4655-421A-BCC8-7B3AAC3E42A4}" xr6:coauthVersionLast="45" xr6:coauthVersionMax="45" xr10:uidLastSave="{00000000-0000-0000-0000-000000000000}"/>
  <bookViews>
    <workbookView xWindow="-110" yWindow="-110" windowWidth="19420" windowHeight="10540" xr2:uid="{00000000-000D-0000-FFFF-FFFF00000000}"/>
  </bookViews>
  <sheets>
    <sheet name="PROFORMA INVOICE 61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2" i="2" l="1"/>
  <c r="G101" i="2" l="1"/>
  <c r="G102" i="2"/>
  <c r="G77" i="2" l="1"/>
  <c r="G78" i="2"/>
  <c r="G79" i="2"/>
  <c r="G80" i="2"/>
  <c r="G81" i="2"/>
  <c r="G84" i="2"/>
  <c r="G85" i="2"/>
  <c r="G86" i="2"/>
  <c r="G87" i="2"/>
  <c r="G83" i="2"/>
  <c r="I47" i="2"/>
  <c r="H91" i="2" l="1"/>
  <c r="I91" i="2" s="1"/>
  <c r="G91" i="2"/>
  <c r="G76" i="2"/>
  <c r="H51" i="2"/>
  <c r="I51" i="2" s="1"/>
  <c r="G51" i="2"/>
  <c r="H50" i="2"/>
  <c r="I50" i="2" s="1"/>
  <c r="G50" i="2"/>
  <c r="H49" i="2"/>
  <c r="I49" i="2" s="1"/>
  <c r="G49" i="2"/>
  <c r="H48" i="2"/>
  <c r="I48" i="2" s="1"/>
  <c r="J48" i="2" s="1"/>
  <c r="G48" i="2"/>
  <c r="G174" i="2" l="1"/>
  <c r="G173" i="2"/>
  <c r="G172" i="2"/>
  <c r="G171" i="2"/>
  <c r="G170" i="2"/>
  <c r="G169" i="2"/>
  <c r="G168" i="2"/>
  <c r="G167" i="2"/>
  <c r="G166" i="2"/>
  <c r="G165" i="2"/>
  <c r="G164" i="2"/>
  <c r="G163" i="2"/>
  <c r="G162" i="2" l="1"/>
  <c r="G161" i="2" l="1"/>
  <c r="G160" i="2" l="1"/>
  <c r="G159" i="2" l="1"/>
  <c r="G158" i="2"/>
  <c r="G157" i="2"/>
  <c r="G156" i="2" l="1"/>
  <c r="G155" i="2" l="1"/>
  <c r="G154" i="2"/>
  <c r="G153" i="2"/>
  <c r="G152" i="2"/>
  <c r="G151" i="2" l="1"/>
  <c r="G150" i="2"/>
  <c r="G149" i="2"/>
  <c r="G148" i="2"/>
  <c r="G147" i="2"/>
  <c r="G146" i="2"/>
  <c r="G143" i="2"/>
  <c r="G144" i="2"/>
  <c r="G145" i="2"/>
  <c r="G140" i="2"/>
  <c r="G139" i="2"/>
  <c r="G136" i="2"/>
  <c r="G137" i="2"/>
  <c r="G138" i="2"/>
  <c r="I137" i="2"/>
  <c r="I138" i="2"/>
  <c r="I136" i="2"/>
  <c r="I135" i="2"/>
  <c r="G135" i="2"/>
  <c r="G126" i="2"/>
  <c r="G127" i="2"/>
  <c r="G128" i="2"/>
  <c r="G129" i="2"/>
  <c r="G130" i="2"/>
  <c r="G131" i="2"/>
  <c r="G132" i="2"/>
  <c r="G133" i="2"/>
  <c r="G134" i="2"/>
  <c r="G125" i="2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25" i="2"/>
  <c r="I125" i="2" s="1"/>
  <c r="I123" i="2"/>
  <c r="I124" i="2"/>
  <c r="H122" i="2"/>
  <c r="I122" i="2" s="1"/>
  <c r="G122" i="2"/>
  <c r="G123" i="2"/>
  <c r="G124" i="2"/>
  <c r="G121" i="2"/>
  <c r="I118" i="2"/>
  <c r="I119" i="2"/>
  <c r="I120" i="2"/>
  <c r="I117" i="2"/>
  <c r="G118" i="2"/>
  <c r="G119" i="2"/>
  <c r="G120" i="2"/>
  <c r="G117" i="2"/>
  <c r="H113" i="2"/>
  <c r="I113" i="2" s="1"/>
  <c r="H114" i="2"/>
  <c r="I114" i="2" s="1"/>
  <c r="H115" i="2"/>
  <c r="I115" i="2" s="1"/>
  <c r="H116" i="2"/>
  <c r="I116" i="2" s="1"/>
  <c r="H112" i="2"/>
  <c r="I112" i="2" s="1"/>
  <c r="G113" i="2"/>
  <c r="G114" i="2"/>
  <c r="G115" i="2"/>
  <c r="G116" i="2"/>
  <c r="G112" i="2"/>
  <c r="G104" i="2"/>
  <c r="G105" i="2"/>
  <c r="G106" i="2"/>
  <c r="G107" i="2"/>
  <c r="G108" i="2"/>
  <c r="G109" i="2"/>
  <c r="G110" i="2"/>
  <c r="G111" i="2"/>
  <c r="G103" i="2"/>
  <c r="G100" i="2"/>
  <c r="G99" i="2"/>
  <c r="G98" i="2"/>
  <c r="H98" i="2"/>
  <c r="I98" i="2" s="1"/>
  <c r="G97" i="2"/>
  <c r="H97" i="2"/>
  <c r="I97" i="2" s="1"/>
  <c r="G96" i="2"/>
  <c r="H96" i="2"/>
  <c r="I96" i="2" s="1"/>
  <c r="G95" i="2"/>
  <c r="H95" i="2"/>
  <c r="I95" i="2" s="1"/>
  <c r="G94" i="2"/>
  <c r="H94" i="2"/>
  <c r="I94" i="2" s="1"/>
  <c r="G93" i="2"/>
  <c r="H93" i="2"/>
  <c r="I93" i="2" s="1"/>
  <c r="G92" i="2"/>
  <c r="H92" i="2"/>
  <c r="I92" i="2" s="1"/>
  <c r="G90" i="2"/>
  <c r="H90" i="2"/>
  <c r="I90" i="2" s="1"/>
  <c r="G89" i="2"/>
  <c r="H89" i="2"/>
  <c r="I89" i="2" s="1"/>
  <c r="G88" i="2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G82" i="2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56" i="2"/>
  <c r="I56" i="2" s="1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H53" i="2"/>
  <c r="I53" i="2" s="1"/>
  <c r="H54" i="2"/>
  <c r="I54" i="2" s="1"/>
  <c r="H55" i="2"/>
  <c r="I55" i="2" s="1"/>
  <c r="G53" i="2"/>
  <c r="G54" i="2"/>
  <c r="G55" i="2"/>
  <c r="H52" i="2"/>
  <c r="G52" i="2"/>
  <c r="H175" i="2" l="1"/>
  <c r="I52" i="2"/>
  <c r="G47" i="2"/>
  <c r="G46" i="2"/>
  <c r="I45" i="2"/>
  <c r="G45" i="2"/>
  <c r="G44" i="2"/>
  <c r="I43" i="2"/>
  <c r="I42" i="2"/>
  <c r="I41" i="2"/>
  <c r="G43" i="2"/>
  <c r="G42" i="2"/>
  <c r="G41" i="2"/>
  <c r="G40" i="2"/>
  <c r="G39" i="2"/>
  <c r="G38" i="2"/>
  <c r="G37" i="2"/>
  <c r="I40" i="2"/>
  <c r="I38" i="2"/>
  <c r="I37" i="2"/>
  <c r="I36" i="2"/>
  <c r="G36" i="2"/>
  <c r="I35" i="2"/>
  <c r="G35" i="2"/>
  <c r="J52" i="2" l="1"/>
  <c r="G34" i="2"/>
  <c r="G33" i="2"/>
  <c r="G32" i="2"/>
  <c r="G31" i="2"/>
  <c r="I30" i="2" l="1"/>
  <c r="I29" i="2"/>
  <c r="I28" i="2"/>
  <c r="G30" i="2"/>
  <c r="G29" i="2"/>
  <c r="G28" i="2"/>
  <c r="I27" i="2"/>
  <c r="G27" i="2"/>
  <c r="I26" i="2"/>
  <c r="G26" i="2"/>
  <c r="G25" i="2"/>
  <c r="I25" i="2"/>
  <c r="J23" i="2"/>
  <c r="I23" i="2"/>
  <c r="G23" i="2"/>
  <c r="G22" i="2"/>
  <c r="G21" i="2"/>
  <c r="J21" i="2"/>
  <c r="I21" i="2"/>
  <c r="J22" i="2"/>
  <c r="I22" i="2"/>
  <c r="J20" i="2"/>
  <c r="I20" i="2"/>
  <c r="G20" i="2"/>
  <c r="J19" i="2"/>
  <c r="I19" i="2"/>
  <c r="G19" i="2"/>
  <c r="J18" i="2"/>
  <c r="I18" i="2"/>
  <c r="G18" i="2"/>
  <c r="J17" i="2"/>
  <c r="I17" i="2"/>
  <c r="G17" i="2"/>
  <c r="J16" i="2"/>
  <c r="I16" i="2"/>
  <c r="G16" i="2"/>
  <c r="G14" i="2"/>
  <c r="G15" i="2"/>
  <c r="J15" i="2"/>
  <c r="J14" i="2"/>
  <c r="I15" i="2"/>
  <c r="I14" i="2"/>
  <c r="G12" i="2"/>
  <c r="G13" i="2"/>
  <c r="J13" i="2"/>
  <c r="J12" i="2"/>
  <c r="I13" i="2"/>
  <c r="I12" i="2"/>
  <c r="J175" i="2" l="1"/>
  <c r="G24" i="2"/>
  <c r="G175" i="2" s="1"/>
  <c r="I24" i="2" l="1"/>
  <c r="I175" i="2" s="1"/>
  <c r="G184" i="2" l="1"/>
  <c r="G185" i="2" l="1"/>
  <c r="G186" i="2" s="1"/>
</calcChain>
</file>

<file path=xl/sharedStrings.xml><?xml version="1.0" encoding="utf-8"?>
<sst xmlns="http://schemas.openxmlformats.org/spreadsheetml/2006/main" count="235" uniqueCount="221">
  <si>
    <t>PROFORMA INVOICE</t>
  </si>
  <si>
    <t xml:space="preserve">Exporter / shipper </t>
  </si>
  <si>
    <t xml:space="preserve">Sold to / Consignee </t>
  </si>
  <si>
    <t>Name:  Shanghai Eastern Yanre Fitness Equipment CO., Ltd</t>
  </si>
  <si>
    <t xml:space="preserve">Payment Terms </t>
  </si>
  <si>
    <t xml:space="preserve">Telephone: </t>
  </si>
  <si>
    <t xml:space="preserve">30% as deposit ,70% before shipping </t>
  </si>
  <si>
    <t xml:space="preserve">E-mail: </t>
  </si>
  <si>
    <t xml:space="preserve">Item </t>
  </si>
  <si>
    <t>Bank Details</t>
  </si>
  <si>
    <t>Remark</t>
    <phoneticPr fontId="13" type="noConversion"/>
  </si>
  <si>
    <t xml:space="preserve">Bank Name:China Construction  Bank Shanghai Branch
Bank Address:WORLD FINANCIAL BUILDING,NO.900 LU  JIAZUI RING ROAD,  PUDONG ,SHANGHAI ,CHINA
Benificiary Address: 2nd floor, #1188 Puming Road, Shanghai, China
Swift Code: PCBCCNBJSHX
Beneficiary account name:Shanghai Eastern Yanre Fitness Equipment Co.,Ltd. 
Account number:3105-0161-3736-0000-4517
</t>
    <phoneticPr fontId="13" type="noConversion"/>
  </si>
  <si>
    <t>Description</t>
    <phoneticPr fontId="21" type="noConversion"/>
  </si>
  <si>
    <t>N.W</t>
  </si>
  <si>
    <t>G.W</t>
  </si>
  <si>
    <t>CBM</t>
    <phoneticPr fontId="21" type="noConversion"/>
  </si>
  <si>
    <t>QTY</t>
    <phoneticPr fontId="21" type="noConversion"/>
  </si>
  <si>
    <t>Manufacturer</t>
    <phoneticPr fontId="13" type="noConversion"/>
  </si>
  <si>
    <t xml:space="preserve">Address: NO. 2699 WuTun Road WuHu County, WuHu City,AnHui Province China </t>
    <phoneticPr fontId="13" type="noConversion"/>
  </si>
  <si>
    <t>Shanghai Eastern Yanre Fitness Equipment CO., Ltd</t>
    <phoneticPr fontId="13" type="noConversion"/>
  </si>
  <si>
    <t>contact person:</t>
    <phoneticPr fontId="13" type="noConversion"/>
  </si>
  <si>
    <t>NO. 2699 WuTun Road WuHu County, WuHu City, Anhui, China</t>
    <phoneticPr fontId="13" type="noConversion"/>
  </si>
  <si>
    <t>Invoice Ref</t>
    <phoneticPr fontId="13" type="noConversion"/>
  </si>
  <si>
    <t xml:space="preserve">Model </t>
    <phoneticPr fontId="21" type="noConversion"/>
  </si>
  <si>
    <t>Picture</t>
    <phoneticPr fontId="21" type="noConversion"/>
  </si>
  <si>
    <t>Delivery time:</t>
    <phoneticPr fontId="13" type="noConversion"/>
  </si>
  <si>
    <t>Trade terms:</t>
    <phoneticPr fontId="13" type="noConversion"/>
  </si>
  <si>
    <t>Delivery port:</t>
    <phoneticPr fontId="13" type="noConversion"/>
  </si>
  <si>
    <t>Discharge port:</t>
    <phoneticPr fontId="13" type="noConversion"/>
  </si>
  <si>
    <t>color option:</t>
    <phoneticPr fontId="13" type="noConversion"/>
  </si>
  <si>
    <t>Customized logo:</t>
    <phoneticPr fontId="13" type="noConversion"/>
  </si>
  <si>
    <t>Total</t>
    <phoneticPr fontId="13" type="noConversion"/>
  </si>
  <si>
    <t>Total amount:</t>
    <phoneticPr fontId="13" type="noConversion"/>
  </si>
  <si>
    <t>Operation charge/ sea freight (Expiration: ***date)</t>
    <phoneticPr fontId="13" type="noConversion"/>
  </si>
  <si>
    <t>Logo Molds: (One time charge, free for future orders)</t>
    <phoneticPr fontId="13" type="noConversion"/>
  </si>
  <si>
    <t>Name:</t>
    <phoneticPr fontId="13" type="noConversion"/>
  </si>
  <si>
    <t>Balance: TT 70%</t>
    <phoneticPr fontId="13" type="noConversion"/>
  </si>
  <si>
    <t>Deposit: TT 30%</t>
    <phoneticPr fontId="13" type="noConversion"/>
  </si>
  <si>
    <t>Plate loaded Iso-Lateral  Shoulder press</t>
    <phoneticPr fontId="21" type="noConversion"/>
  </si>
  <si>
    <t>Plate loaded Iso-Lateral Wide Pulldown</t>
    <phoneticPr fontId="21" type="noConversion"/>
  </si>
  <si>
    <t>Plate loaded PULL BACK</t>
    <phoneticPr fontId="21" type="noConversion"/>
  </si>
  <si>
    <t>Plate loaded Iso-lateral D.Y.Row</t>
    <phoneticPr fontId="21" type="noConversion"/>
  </si>
  <si>
    <t xml:space="preserve">GROUND BASE COMBO INCLINE </t>
    <phoneticPr fontId="21" type="noConversion"/>
  </si>
  <si>
    <t>Plate loaded Iso-Lateral Bench Press</t>
    <phoneticPr fontId="21" type="noConversion"/>
  </si>
  <si>
    <t>Plate loaded V squat</t>
    <phoneticPr fontId="21" type="noConversion"/>
  </si>
  <si>
    <t>Plate loaded Iso-lateral Leg extension</t>
    <phoneticPr fontId="21" type="noConversion"/>
  </si>
  <si>
    <t>Plate loaded Iso- lateral leg curl</t>
    <phoneticPr fontId="21" type="noConversion"/>
  </si>
  <si>
    <t>Plate loaded Hip trainer</t>
    <phoneticPr fontId="21" type="noConversion"/>
  </si>
  <si>
    <t>Plate loaded Linear leg press</t>
    <phoneticPr fontId="21" type="noConversion"/>
  </si>
  <si>
    <t>Hip thrust</t>
    <phoneticPr fontId="21" type="noConversion"/>
  </si>
  <si>
    <t>Pec Deck/rear delt</t>
    <phoneticPr fontId="21" type="noConversion"/>
  </si>
  <si>
    <t>Lat pull down/Low row</t>
    <phoneticPr fontId="21" type="noConversion"/>
  </si>
  <si>
    <t>Assisted Dip/Chin up</t>
    <phoneticPr fontId="21" type="noConversion"/>
  </si>
  <si>
    <t>Leg extension/Lying leg curl</t>
    <phoneticPr fontId="21" type="noConversion"/>
  </si>
  <si>
    <t>Adductor/Abductor</t>
    <phoneticPr fontId="21" type="noConversion"/>
  </si>
  <si>
    <t xml:space="preserve">Leg press/Calf </t>
    <phoneticPr fontId="21" type="noConversion"/>
  </si>
  <si>
    <t>EI6280A</t>
  </si>
  <si>
    <t xml:space="preserve">6 STATION -SINGLE POD WITH CROSS OVER </t>
  </si>
  <si>
    <t>Hero-8008</t>
    <phoneticPr fontId="21" type="noConversion"/>
  </si>
  <si>
    <t>curved treadmill</t>
    <phoneticPr fontId="21" type="noConversion"/>
  </si>
  <si>
    <t>YR400</t>
    <phoneticPr fontId="21" type="noConversion"/>
  </si>
  <si>
    <t>AIR ROWER</t>
    <phoneticPr fontId="21" type="noConversion"/>
  </si>
  <si>
    <t>YAB100</t>
    <phoneticPr fontId="21" type="noConversion"/>
  </si>
  <si>
    <t>AIR BIKE</t>
    <phoneticPr fontId="21" type="noConversion"/>
  </si>
  <si>
    <t>Smith 
Machine</t>
    <phoneticPr fontId="21" type="noConversion"/>
  </si>
  <si>
    <t>Power Cage</t>
    <phoneticPr fontId="13" type="noConversion"/>
  </si>
  <si>
    <t>Biceps Curl Rack</t>
    <phoneticPr fontId="13" type="noConversion"/>
  </si>
  <si>
    <t>Olympic Incline Bench</t>
  </si>
  <si>
    <t>Olmpic Flat Bench</t>
    <phoneticPr fontId="13" type="noConversion"/>
  </si>
  <si>
    <t>Olmpic Decline Bench</t>
    <phoneticPr fontId="13" type="noConversion"/>
  </si>
  <si>
    <t>Angled ab Board</t>
    <phoneticPr fontId="13" type="noConversion"/>
  </si>
  <si>
    <t>Adjustable Roman Bench</t>
    <phoneticPr fontId="13" type="noConversion"/>
  </si>
  <si>
    <t>Knees Up/Dip</t>
  </si>
  <si>
    <t>Multifunction Adjustable Bench</t>
  </si>
  <si>
    <t>Plate Rack</t>
    <phoneticPr fontId="13" type="noConversion"/>
  </si>
  <si>
    <t>Five Tiers Barbell Rack</t>
  </si>
  <si>
    <t>FOB WUHU</t>
    <phoneticPr fontId="13" type="noConversion"/>
  </si>
  <si>
    <t>WUHU,China</t>
    <phoneticPr fontId="21" type="noConversion"/>
  </si>
  <si>
    <t>Franch</t>
    <phoneticPr fontId="21" type="noConversion"/>
  </si>
  <si>
    <t>BSR001</t>
    <phoneticPr fontId="21" type="noConversion"/>
  </si>
  <si>
    <t>Rubber round head 
Barbell  fixed weight straight</t>
    <phoneticPr fontId="21" type="noConversion"/>
  </si>
  <si>
    <t>Handle finished: Bright chrome
Weight range: 2.5 kg to 50kg in 2.5 kg increment
                          5 lb to  120 lb in 5 lb  increment 
Bar size: 1000mm
Dia of handle: 32mm</t>
    <phoneticPr fontId="21" type="noConversion"/>
  </si>
  <si>
    <t>DBC003</t>
    <phoneticPr fontId="21" type="noConversion"/>
  </si>
  <si>
    <t>Urethane 12-sided 
dumbbell (CPU)</t>
    <phoneticPr fontId="21" type="noConversion"/>
  </si>
  <si>
    <t xml:space="preserve">Handle type: Knurled Straight handle
Handle finish: Hard chromed finishing
Weight Range: 2.5---60KG 2.5kg increment       2 ---50KG 2kg increment
Length of handle : 151mm
Dia of handle: 32mm up to 22kg, 3mm for anything over 22kg 28mm for 1kg
Tolerance:   ±2%
Logo: laser / customized
</t>
    <phoneticPr fontId="21" type="noConversion"/>
  </si>
  <si>
    <t>WPC003</t>
    <phoneticPr fontId="21" type="noConversion"/>
  </si>
  <si>
    <t>Material: polyurethane
Stainless steel insert ring
Dia of hole: 50.8 mm
Weight Range:  1.25/2.5/5/10/15/20/25KG
Tolerance:   ±2%</t>
    <phoneticPr fontId="21" type="noConversion"/>
  </si>
  <si>
    <t>Rubber Bumper Plates - black</t>
    <phoneticPr fontId="21" type="noConversion"/>
  </si>
  <si>
    <t>KBR001</t>
  </si>
  <si>
    <t>rubber
 kettlebell</t>
    <phoneticPr fontId="21" type="noConversion"/>
  </si>
  <si>
    <t xml:space="preserve">Handle: bright chrome finishing 
Weight Range: 4kg-48kg 2kg increment
Weight Tolerance: +/- 2%
</t>
  </si>
  <si>
    <t>OB2801</t>
  </si>
  <si>
    <t xml:space="preserve">Men’s Barbell
</t>
  </si>
  <si>
    <t>OB2803</t>
  </si>
  <si>
    <t xml:space="preserve">weightlifting
</t>
  </si>
  <si>
    <t>OB29PRO</t>
  </si>
  <si>
    <t xml:space="preserve">Power lifting
</t>
  </si>
  <si>
    <t>CB47</t>
  </si>
  <si>
    <t>EZ BAR</t>
  </si>
  <si>
    <t>JR0601</t>
  </si>
  <si>
    <t>Speed jump rope</t>
  </si>
  <si>
    <t>JR1603</t>
    <phoneticPr fontId="13" type="noConversion"/>
  </si>
  <si>
    <t xml:space="preserve">Speed jump rope </t>
  </si>
  <si>
    <t>JR2305</t>
  </si>
  <si>
    <t>JR2406</t>
  </si>
  <si>
    <t>BC02</t>
  </si>
  <si>
    <t>Barbell collar Jaw collor</t>
  </si>
  <si>
    <t>BC04</t>
  </si>
  <si>
    <t>BP02</t>
  </si>
  <si>
    <t>Barbell pad/protector</t>
  </si>
  <si>
    <t>GR02</t>
  </si>
  <si>
    <t>Gym ring</t>
  </si>
  <si>
    <t>LMB01</t>
  </si>
  <si>
    <t>Lacrosse Massage Ball(single)</t>
  </si>
  <si>
    <t>PB01</t>
  </si>
  <si>
    <t>Power bag</t>
    <phoneticPr fontId="21" type="noConversion"/>
  </si>
  <si>
    <t>FPB02</t>
  </si>
  <si>
    <t>Foam plyo box</t>
  </si>
  <si>
    <t xml:space="preserve">90*75*15CM
90*75*30CM
90*75*45CM
90*75*60CM
</t>
    <phoneticPr fontId="21" type="noConversion"/>
  </si>
  <si>
    <t>Foam 
plyo box</t>
    <phoneticPr fontId="21" type="noConversion"/>
  </si>
  <si>
    <t>FPB03</t>
  </si>
  <si>
    <t>75*60*50CM</t>
  </si>
  <si>
    <t>WV02</t>
    <phoneticPr fontId="21" type="noConversion"/>
  </si>
  <si>
    <t>weight vest</t>
    <phoneticPr fontId="21" type="noConversion"/>
  </si>
  <si>
    <t>weight vest</t>
    <phoneticPr fontId="21" type="noConversion"/>
  </si>
  <si>
    <t>SB01</t>
    <phoneticPr fontId="21" type="noConversion"/>
  </si>
  <si>
    <t>Slam ball</t>
    <phoneticPr fontId="21" type="noConversion"/>
  </si>
  <si>
    <t>10kg</t>
    <phoneticPr fontId="21" type="noConversion"/>
  </si>
  <si>
    <t>20kg</t>
    <phoneticPr fontId="21" type="noConversion"/>
  </si>
  <si>
    <t>30kg</t>
    <phoneticPr fontId="21" type="noConversion"/>
  </si>
  <si>
    <t>BR01</t>
    <phoneticPr fontId="21" type="noConversion"/>
  </si>
  <si>
    <t>1.5"(38mm)-12M 40'</t>
    <phoneticPr fontId="21" type="noConversion"/>
  </si>
  <si>
    <t>2"(50mm)-9.1M 30'</t>
  </si>
  <si>
    <t>2"(50mm)-12M 40'</t>
    <phoneticPr fontId="13" type="noConversion"/>
  </si>
  <si>
    <t>2"(50mm)-15M 50'</t>
  </si>
  <si>
    <t>Polyethylene 
battle rope</t>
    <phoneticPr fontId="21" type="noConversion"/>
  </si>
  <si>
    <t>TCR02</t>
    <phoneticPr fontId="21" type="noConversion"/>
  </si>
  <si>
    <t>Jute Training
 Climbing rope</t>
    <phoneticPr fontId="21" type="noConversion"/>
  </si>
  <si>
    <t>1.5"×5M</t>
    <phoneticPr fontId="21" type="noConversion"/>
  </si>
  <si>
    <t>RB02</t>
    <phoneticPr fontId="21" type="noConversion"/>
  </si>
  <si>
    <t>Resistance
 Bands</t>
    <phoneticPr fontId="21" type="noConversion"/>
  </si>
  <si>
    <t>2080*4.5*21mm</t>
  </si>
  <si>
    <t>2080*4.5*32mm</t>
  </si>
  <si>
    <t>2080*4.5*44mm</t>
  </si>
  <si>
    <t>2080*4.5*64mm</t>
  </si>
  <si>
    <t>ST90PP</t>
  </si>
  <si>
    <t>90*32*15/20/25</t>
  </si>
  <si>
    <t>Aerobic
 Step</t>
    <phoneticPr fontId="21" type="noConversion"/>
  </si>
  <si>
    <t>YM01</t>
    <phoneticPr fontId="21" type="noConversion"/>
  </si>
  <si>
    <t>Yoga Mat</t>
    <phoneticPr fontId="21" type="noConversion"/>
  </si>
  <si>
    <t>1830*610*6MM
double color</t>
    <phoneticPr fontId="21" type="noConversion"/>
  </si>
  <si>
    <t>FR43</t>
  </si>
  <si>
    <t xml:space="preserve">Foam Roller  </t>
  </si>
  <si>
    <t>45*14CM</t>
  </si>
  <si>
    <t>GMRB-08</t>
  </si>
  <si>
    <t>8mm</t>
  </si>
  <si>
    <t>interlock gym mat</t>
    <phoneticPr fontId="21" type="noConversion"/>
  </si>
  <si>
    <t>GMB-1000-25</t>
    <phoneticPr fontId="13" type="noConversion"/>
  </si>
  <si>
    <t>1000x1000x25mm</t>
  </si>
  <si>
    <t>YNTF-02</t>
    <phoneticPr fontId="21" type="noConversion"/>
  </si>
  <si>
    <t>crossfit turf/sled turf</t>
    <phoneticPr fontId="21" type="noConversion"/>
  </si>
  <si>
    <t>Multi Adjust Bench</t>
    <phoneticPr fontId="21" type="noConversion"/>
  </si>
  <si>
    <t>Weightlifting platform</t>
    <phoneticPr fontId="21" type="noConversion"/>
  </si>
  <si>
    <t xml:space="preserve">SkiErg Indoor Nordic Ski Machine </t>
  </si>
  <si>
    <t>Bar Holder</t>
  </si>
  <si>
    <t>SXBM</t>
    <phoneticPr fontId="21" type="noConversion"/>
  </si>
  <si>
    <t>SXAB</t>
    <phoneticPr fontId="21" type="noConversion"/>
  </si>
  <si>
    <t>WLPF</t>
    <phoneticPr fontId="21" type="noConversion"/>
  </si>
  <si>
    <t>XZMBH</t>
    <phoneticPr fontId="21" type="noConversion"/>
  </si>
  <si>
    <t>KTBR</t>
    <phoneticPr fontId="21" type="noConversion"/>
  </si>
  <si>
    <t xml:space="preserve">kettlebell rack                          </t>
    <phoneticPr fontId="21" type="noConversion"/>
  </si>
  <si>
    <t>GB-1</t>
    <phoneticPr fontId="13" type="noConversion"/>
  </si>
  <si>
    <t>GYM Belt</t>
    <phoneticPr fontId="13" type="noConversion"/>
  </si>
  <si>
    <t>Tire Flip machine</t>
    <phoneticPr fontId="13" type="noConversion"/>
  </si>
  <si>
    <t>TF01</t>
    <phoneticPr fontId="13" type="noConversion"/>
  </si>
  <si>
    <t>Boxing Mitts</t>
  </si>
  <si>
    <t>BXMS</t>
    <phoneticPr fontId="13" type="noConversion"/>
  </si>
  <si>
    <t>AL01</t>
    <phoneticPr fontId="13" type="noConversion"/>
  </si>
  <si>
    <t>agility ladder</t>
    <phoneticPr fontId="13" type="noConversion"/>
  </si>
  <si>
    <t>TRX</t>
  </si>
  <si>
    <t>SL107013</t>
  </si>
  <si>
    <t xml:space="preserve">Anke straps </t>
  </si>
  <si>
    <t>chinning triangle-double 
D low row handle</t>
    <phoneticPr fontId="13" type="noConversion"/>
  </si>
  <si>
    <t>CA12</t>
  </si>
  <si>
    <t>Sporteq Tricep Press Push Pull Down Revolving Straight Bar Handle Multi Gym Cable Attachment with Rubber Handle, 20 Inches, Black</t>
    <phoneticPr fontId="13" type="noConversion"/>
  </si>
  <si>
    <t xml:space="preserve">
CAP 48" LAT Pull Machine Bar with Revolving Hanger</t>
    <phoneticPr fontId="13" type="noConversion"/>
  </si>
  <si>
    <t>CA05</t>
    <phoneticPr fontId="13" type="noConversion"/>
  </si>
  <si>
    <t>CA09</t>
  </si>
  <si>
    <t>single grip handle</t>
    <phoneticPr fontId="13" type="noConversion"/>
  </si>
  <si>
    <t>CA16</t>
  </si>
  <si>
    <t>27" Heavy Duty Tricep rope Sport Gymmastic Exercise Machie Attachment Push Pull Press Down</t>
    <phoneticPr fontId="13" type="noConversion"/>
  </si>
  <si>
    <t>CA08</t>
  </si>
  <si>
    <t>SUPERIOR Power Cable Crossover Machine &amp; Attachment Accessories | Strength Training, Home Gym Fitness Exercise, Weight Lifting, Fat Loss, Workout, CrossFit, Calisthenics | V-Bar, Seated, Stirrup, Revolving Bar, Pressdown, Tricep Rope</t>
    <phoneticPr fontId="13" type="noConversion"/>
  </si>
  <si>
    <t>CA20</t>
  </si>
  <si>
    <t>SHRED Multifunction Narrow Tricep Seated Row Bar Handle Multi Gym Cable Attachment</t>
    <phoneticPr fontId="13" type="noConversion"/>
  </si>
  <si>
    <t>CA19</t>
  </si>
  <si>
    <t>double stirrup handle</t>
    <phoneticPr fontId="13" type="noConversion"/>
  </si>
  <si>
    <t>CA10</t>
  </si>
  <si>
    <t xml:space="preserve">
BodyRip Seated Row Chinning Bar with Rubber Handles Multi Gym Cable Crossover Machine Power Cage Attachments, Silver</t>
    <phoneticPr fontId="13" type="noConversion"/>
  </si>
  <si>
    <t>CA14</t>
  </si>
  <si>
    <t>Exercise Cable Handle, Steel V-bar Tricep Extension Cable Handle Exercise Cable Attachment Gym Training with Rubber Handle for Home and Gym</t>
    <phoneticPr fontId="13" type="noConversion"/>
  </si>
  <si>
    <t>HEX 72</t>
    <phoneticPr fontId="13" type="noConversion"/>
  </si>
  <si>
    <t>SSB02</t>
  </si>
  <si>
    <t>Pro-Safety squat bar</t>
    <phoneticPr fontId="13" type="noConversion"/>
  </si>
  <si>
    <r>
      <t>H</t>
    </r>
    <r>
      <rPr>
        <sz val="11"/>
        <rFont val="Arial"/>
        <family val="2"/>
      </rPr>
      <t>EX72</t>
    </r>
    <phoneticPr fontId="13" type="noConversion"/>
  </si>
  <si>
    <t>60 DAYS After Getting Deposit</t>
    <phoneticPr fontId="13" type="noConversion"/>
  </si>
  <si>
    <t xml:space="preserve">Total Amount USD
</t>
    <phoneticPr fontId="21" type="noConversion"/>
  </si>
  <si>
    <t xml:space="preserve">Unit Price                               </t>
    <phoneticPr fontId="21" type="noConversion"/>
  </si>
  <si>
    <t>Mr.Julien</t>
    <phoneticPr fontId="21" type="noConversion"/>
  </si>
  <si>
    <t xml:space="preserve">Shoulder / Chest Press </t>
    <phoneticPr fontId="21" type="noConversion"/>
  </si>
  <si>
    <t xml:space="preserve">10 Pairs Dumbell Rack </t>
    <phoneticPr fontId="13" type="noConversion"/>
  </si>
  <si>
    <t>WPR001</t>
    <phoneticPr fontId="21" type="noConversion"/>
  </si>
  <si>
    <t xml:space="preserve">Rubber  Plates - 12 sides
</t>
    <phoneticPr fontId="21" type="noConversion"/>
  </si>
  <si>
    <t>now we only have 7353,don't have 7352</t>
    <phoneticPr fontId="13" type="noConversion"/>
  </si>
  <si>
    <t>Date: 15/05 /2020</t>
    <phoneticPr fontId="13" type="noConversion"/>
  </si>
  <si>
    <t xml:space="preserve">Invoice nº:  2020-05-15-JL-FC </t>
    <phoneticPr fontId="13" type="noConversion"/>
  </si>
  <si>
    <t>Gym block (Black)</t>
  </si>
  <si>
    <t>logo can be made for free</t>
  </si>
  <si>
    <r>
      <t>4lb-20lb 23cm/9''</t>
    </r>
    <r>
      <rPr>
        <sz val="11"/>
        <rFont val="宋体"/>
        <family val="3"/>
        <charset val="134"/>
      </rPr>
      <t>，</t>
    </r>
    <r>
      <rPr>
        <sz val="11"/>
        <rFont val="Arial"/>
        <family val="2"/>
      </rPr>
      <t>25lb-65lb 28cm/11''</t>
    </r>
    <r>
      <rPr>
        <sz val="11"/>
        <rFont val="宋体"/>
        <family val="3"/>
        <charset val="134"/>
      </rPr>
      <t xml:space="preserve">，
</t>
    </r>
    <r>
      <rPr>
        <sz val="11"/>
        <rFont val="Arial"/>
        <family val="2"/>
      </rPr>
      <t>70lb-100lb 33cm/13''120lb-150lb 36cm/14''</t>
    </r>
  </si>
  <si>
    <r>
      <t xml:space="preserve">2*11, 1-9 </t>
    </r>
    <r>
      <rPr>
        <sz val="11"/>
        <rFont val="宋体"/>
        <family val="3"/>
        <charset val="134"/>
      </rPr>
      <t>刻度</t>
    </r>
  </si>
  <si>
    <r>
      <t>Indoor ourdoor agility ladder
Size</t>
    </r>
    <r>
      <rPr>
        <sz val="11"/>
        <rFont val="等线"/>
        <family val="3"/>
        <charset val="134"/>
      </rPr>
      <t>：</t>
    </r>
    <r>
      <rPr>
        <sz val="11"/>
        <rFont val="Arial"/>
        <family val="2"/>
      </rPr>
      <t>12 rung
Material</t>
    </r>
    <r>
      <rPr>
        <sz val="11"/>
        <rFont val="等线"/>
        <family val="3"/>
        <charset val="134"/>
      </rPr>
      <t>：</t>
    </r>
    <r>
      <rPr>
        <sz val="11"/>
        <rFont val="Arial"/>
        <family val="2"/>
      </rPr>
      <t xml:space="preserve">TPE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</si>
</sst>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0_);[Red]\(0.00\)"/>
    <numFmt numFmtId="166" formatCode="_-[$$-409]* #,##0.00_ ;_-[$$-409]* \-#,##0.00\ ;_-[$$-409]* &quot;-&quot;??_ ;_-@_ "/>
    <numFmt numFmtId="167" formatCode="_ &quot;￥&quot;* #,##0.00_ ;_ &quot;￥&quot;* \-#,##0.00_ ;_ &quot;￥&quot;* &quot;-&quot;??_ ;_ @_ "/>
  </numFmts>
  <fonts count="36">
    <font>
      <sz val="11"/>
      <color theme="1"/>
      <name val="Calibri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u/>
      <sz val="12"/>
      <color theme="10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theme="10"/>
      <name val="Calibri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u/>
      <sz val="11"/>
      <color rgb="FF0000FF"/>
      <name val="Calibri"/>
      <family val="3"/>
      <charset val="134"/>
      <scheme val="minor"/>
    </font>
    <font>
      <sz val="12"/>
      <color indexed="8"/>
      <name val="Calibri"/>
      <family val="2"/>
      <scheme val="minor"/>
    </font>
    <font>
      <sz val="9"/>
      <name val="宋体"/>
      <family val="3"/>
      <charset val="134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333333"/>
      <name val="Arial"/>
      <family val="2"/>
    </font>
    <font>
      <sz val="11"/>
      <color indexed="8"/>
      <name val="Arial"/>
      <family val="2"/>
    </font>
    <font>
      <sz val="11"/>
      <name val="等线"/>
      <family val="3"/>
      <charset val="134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65">
    <xf numFmtId="166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4" fillId="0" borderId="0">
      <alignment vertical="center"/>
    </xf>
    <xf numFmtId="0" fontId="12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0" fontId="12" fillId="0" borderId="0"/>
    <xf numFmtId="0" fontId="7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0" fontId="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166" fontId="12" fillId="0" borderId="0"/>
    <xf numFmtId="166" fontId="12" fillId="0" borderId="0"/>
    <xf numFmtId="0" fontId="4" fillId="0" borderId="0"/>
    <xf numFmtId="166" fontId="12" fillId="0" borderId="0"/>
    <xf numFmtId="166" fontId="12" fillId="0" borderId="0"/>
    <xf numFmtId="0" fontId="12" fillId="0" borderId="0">
      <alignment vertical="center"/>
    </xf>
    <xf numFmtId="0" fontId="12" fillId="0" borderId="0"/>
    <xf numFmtId="166" fontId="12" fillId="0" borderId="0"/>
    <xf numFmtId="0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4" fillId="0" borderId="0" applyProtection="0">
      <alignment vertical="center"/>
    </xf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4" fillId="0" borderId="0">
      <alignment vertical="center"/>
    </xf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6" fillId="0" borderId="0">
      <alignment vertical="center"/>
    </xf>
    <xf numFmtId="166" fontId="12" fillId="0" borderId="0"/>
    <xf numFmtId="0" fontId="12" fillId="0" borderId="0"/>
    <xf numFmtId="0" fontId="12" fillId="0" borderId="0"/>
    <xf numFmtId="0" fontId="4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>
      <alignment vertical="center"/>
    </xf>
    <xf numFmtId="0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4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4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4" fillId="0" borderId="0">
      <alignment vertical="center"/>
    </xf>
    <xf numFmtId="166" fontId="12" fillId="0" borderId="0"/>
    <xf numFmtId="166" fontId="12" fillId="0" borderId="0"/>
    <xf numFmtId="0" fontId="6" fillId="0" borderId="0">
      <alignment vertical="center"/>
    </xf>
    <xf numFmtId="166" fontId="12" fillId="0" borderId="0"/>
    <xf numFmtId="166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0" fontId="6" fillId="0" borderId="0">
      <alignment vertical="center"/>
    </xf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0" fontId="4" fillId="0" borderId="0">
      <alignment vertical="center"/>
    </xf>
    <xf numFmtId="0" fontId="12" fillId="0" borderId="0">
      <alignment vertical="center"/>
    </xf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166" fontId="12" fillId="0" borderId="0"/>
    <xf numFmtId="0" fontId="12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vertical="center"/>
    </xf>
    <xf numFmtId="0" fontId="12" fillId="0" borderId="0"/>
    <xf numFmtId="166" fontId="12" fillId="0" borderId="0"/>
    <xf numFmtId="166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0" fontId="4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64" fontId="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4" fillId="0" borderId="0">
      <protection locked="0"/>
    </xf>
    <xf numFmtId="166" fontId="12" fillId="0" borderId="0"/>
    <xf numFmtId="166" fontId="18" fillId="0" borderId="0">
      <protection locked="0"/>
    </xf>
    <xf numFmtId="166" fontId="17" fillId="0" borderId="0">
      <alignment vertical="center"/>
    </xf>
    <xf numFmtId="0" fontId="18" fillId="0" borderId="0">
      <protection locked="0"/>
    </xf>
    <xf numFmtId="0" fontId="4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0" fontId="18" fillId="0" borderId="0">
      <protection locked="0"/>
    </xf>
    <xf numFmtId="0" fontId="4" fillId="0" borderId="0">
      <alignment vertical="center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7" fillId="0" borderId="0">
      <alignment vertical="center"/>
    </xf>
    <xf numFmtId="166" fontId="18" fillId="0" borderId="0">
      <protection locked="0"/>
    </xf>
    <xf numFmtId="0" fontId="18" fillId="0" borderId="0">
      <protection locked="0"/>
    </xf>
    <xf numFmtId="166" fontId="18" fillId="0" borderId="0">
      <protection locked="0"/>
    </xf>
    <xf numFmtId="0" fontId="1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166" fontId="18" fillId="0" borderId="0">
      <protection locked="0"/>
    </xf>
    <xf numFmtId="166" fontId="18" fillId="0" borderId="0">
      <protection locked="0"/>
    </xf>
    <xf numFmtId="167" fontId="18" fillId="0" borderId="0">
      <alignment vertical="top"/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0" fontId="18" fillId="0" borderId="0">
      <protection locked="0"/>
    </xf>
    <xf numFmtId="166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20" fillId="0" borderId="0">
      <alignment vertical="center"/>
    </xf>
    <xf numFmtId="0" fontId="4" fillId="0" borderId="0">
      <alignment vertical="top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166" fontId="10" fillId="0" borderId="0" applyNumberFormat="0" applyFill="0" applyBorder="0" applyAlignment="0" applyProtection="0"/>
    <xf numFmtId="0" fontId="27" fillId="0" borderId="0"/>
    <xf numFmtId="166" fontId="2" fillId="0" borderId="0"/>
  </cellStyleXfs>
  <cellXfs count="194">
    <xf numFmtId="166" fontId="0" fillId="0" borderId="0" xfId="0"/>
    <xf numFmtId="166" fontId="15" fillId="0" borderId="0" xfId="0" applyFont="1"/>
    <xf numFmtId="166" fontId="16" fillId="0" borderId="0" xfId="0" applyFont="1"/>
    <xf numFmtId="166" fontId="15" fillId="2" borderId="0" xfId="0" applyFont="1" applyFill="1"/>
    <xf numFmtId="0" fontId="15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5" fillId="0" borderId="0" xfId="0" applyNumberFormat="1" applyFont="1"/>
    <xf numFmtId="0" fontId="5" fillId="2" borderId="16" xfId="0" applyNumberFormat="1" applyFont="1" applyFill="1" applyBorder="1" applyAlignment="1">
      <alignment horizontal="center" vertical="center"/>
    </xf>
    <xf numFmtId="0" fontId="25" fillId="0" borderId="17" xfId="0" applyNumberFormat="1" applyFont="1" applyBorder="1" applyAlignment="1">
      <alignment horizontal="center" vertical="center"/>
    </xf>
    <xf numFmtId="0" fontId="26" fillId="0" borderId="17" xfId="0" applyNumberFormat="1" applyFont="1" applyBorder="1" applyAlignment="1">
      <alignment horizontal="center" vertical="center"/>
    </xf>
    <xf numFmtId="0" fontId="25" fillId="6" borderId="17" xfId="0" applyNumberFormat="1" applyFont="1" applyFill="1" applyBorder="1" applyAlignment="1">
      <alignment horizontal="center" vertical="center" wrapText="1"/>
    </xf>
    <xf numFmtId="0" fontId="26" fillId="0" borderId="17" xfId="0" applyNumberFormat="1" applyFont="1" applyBorder="1" applyAlignment="1">
      <alignment horizontal="center" vertical="center" wrapText="1"/>
    </xf>
    <xf numFmtId="0" fontId="25" fillId="6" borderId="17" xfId="0" applyNumberFormat="1" applyFont="1" applyFill="1" applyBorder="1" applyAlignment="1">
      <alignment horizontal="center" vertical="top" wrapText="1"/>
    </xf>
    <xf numFmtId="0" fontId="25" fillId="6" borderId="17" xfId="0" applyNumberFormat="1" applyFont="1" applyFill="1" applyBorder="1" applyAlignment="1">
      <alignment horizontal="center" vertical="center"/>
    </xf>
    <xf numFmtId="0" fontId="25" fillId="6" borderId="24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vertical="center"/>
    </xf>
    <xf numFmtId="0" fontId="25" fillId="5" borderId="11" xfId="0" applyNumberFormat="1" applyFont="1" applyFill="1" applyBorder="1" applyAlignment="1">
      <alignment horizontal="center" vertical="center"/>
    </xf>
    <xf numFmtId="0" fontId="30" fillId="5" borderId="13" xfId="0" applyNumberFormat="1" applyFont="1" applyFill="1" applyBorder="1" applyAlignment="1">
      <alignment horizontal="center" vertical="center"/>
    </xf>
    <xf numFmtId="0" fontId="30" fillId="5" borderId="13" xfId="0" applyNumberFormat="1" applyFont="1" applyFill="1" applyBorder="1" applyAlignment="1">
      <alignment horizontal="center" vertical="center" wrapText="1"/>
    </xf>
    <xf numFmtId="0" fontId="15" fillId="0" borderId="15" xfId="0" applyNumberFormat="1" applyFont="1" applyBorder="1" applyAlignment="1">
      <alignment horizontal="center" vertical="center"/>
    </xf>
    <xf numFmtId="0" fontId="25" fillId="0" borderId="17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/>
    </xf>
    <xf numFmtId="0" fontId="25" fillId="2" borderId="17" xfId="0" applyNumberFormat="1" applyFont="1" applyFill="1" applyBorder="1" applyAlignment="1">
      <alignment horizontal="center" vertical="center" wrapText="1"/>
    </xf>
    <xf numFmtId="0" fontId="25" fillId="0" borderId="17" xfId="278" applyNumberFormat="1" applyFont="1" applyBorder="1" applyAlignment="1">
      <alignment horizontal="center" vertical="center" wrapText="1"/>
    </xf>
    <xf numFmtId="0" fontId="32" fillId="2" borderId="17" xfId="0" applyNumberFormat="1" applyFont="1" applyFill="1" applyBorder="1" applyAlignment="1">
      <alignment horizontal="center" vertical="center"/>
    </xf>
    <xf numFmtId="0" fontId="15" fillId="0" borderId="17" xfId="0" applyNumberFormat="1" applyFont="1" applyBorder="1" applyAlignment="1">
      <alignment horizontal="center" vertical="center" wrapText="1"/>
    </xf>
    <xf numFmtId="0" fontId="25" fillId="2" borderId="17" xfId="0" applyNumberFormat="1" applyFont="1" applyFill="1" applyBorder="1" applyAlignment="1">
      <alignment horizontal="center" vertical="center"/>
    </xf>
    <xf numFmtId="0" fontId="25" fillId="2" borderId="17" xfId="558" applyNumberFormat="1" applyFont="1" applyFill="1" applyBorder="1" applyAlignment="1" applyProtection="1">
      <alignment horizontal="center" vertical="center" wrapText="1"/>
      <protection locked="0"/>
    </xf>
    <xf numFmtId="0" fontId="25" fillId="2" borderId="17" xfId="0" applyNumberFormat="1" applyFont="1" applyFill="1" applyBorder="1" applyAlignment="1">
      <alignment vertical="center"/>
    </xf>
    <xf numFmtId="0" fontId="25" fillId="2" borderId="17" xfId="0" applyNumberFormat="1" applyFont="1" applyFill="1" applyBorder="1"/>
    <xf numFmtId="0" fontId="25" fillId="0" borderId="16" xfId="0" applyNumberFormat="1" applyFont="1" applyBorder="1" applyAlignment="1">
      <alignment horizontal="center" vertical="center"/>
    </xf>
    <xf numFmtId="0" fontId="15" fillId="0" borderId="16" xfId="0" applyNumberFormat="1" applyFont="1" applyBorder="1" applyAlignment="1">
      <alignment horizontal="center" vertical="center"/>
    </xf>
    <xf numFmtId="0" fontId="25" fillId="2" borderId="17" xfId="559" applyNumberFormat="1" applyFont="1" applyFill="1" applyBorder="1" applyAlignment="1">
      <alignment horizontal="center" vertical="center" wrapText="1"/>
    </xf>
    <xf numFmtId="0" fontId="15" fillId="0" borderId="17" xfId="564" applyNumberFormat="1" applyFont="1" applyBorder="1" applyAlignment="1">
      <alignment horizontal="center" vertical="center"/>
    </xf>
    <xf numFmtId="0" fontId="15" fillId="0" borderId="17" xfId="564" applyNumberFormat="1" applyFont="1" applyBorder="1" applyAlignment="1">
      <alignment horizontal="center" vertical="center" wrapText="1"/>
    </xf>
    <xf numFmtId="0" fontId="30" fillId="5" borderId="22" xfId="0" applyNumberFormat="1" applyFont="1" applyFill="1" applyBorder="1" applyAlignment="1">
      <alignment horizontal="center" vertical="center" wrapText="1"/>
    </xf>
    <xf numFmtId="0" fontId="30" fillId="5" borderId="11" xfId="0" applyNumberFormat="1" applyFont="1" applyFill="1" applyBorder="1" applyAlignment="1">
      <alignment horizontal="center" vertical="center" wrapText="1"/>
    </xf>
    <xf numFmtId="0" fontId="25" fillId="0" borderId="21" xfId="0" applyNumberFormat="1" applyFont="1" applyBorder="1" applyAlignment="1">
      <alignment horizontal="center" vertical="center"/>
    </xf>
    <xf numFmtId="0" fontId="25" fillId="0" borderId="17" xfId="278" applyNumberFormat="1" applyFont="1" applyBorder="1" applyAlignment="1">
      <alignment horizontal="center" vertical="center"/>
    </xf>
    <xf numFmtId="0" fontId="33" fillId="2" borderId="17" xfId="0" applyNumberFormat="1" applyFont="1" applyFill="1" applyBorder="1" applyAlignment="1">
      <alignment horizontal="center" vertical="center"/>
    </xf>
    <xf numFmtId="0" fontId="15" fillId="0" borderId="20" xfId="0" applyNumberFormat="1" applyFont="1" applyBorder="1" applyAlignment="1">
      <alignment horizontal="center" vertical="center"/>
    </xf>
    <xf numFmtId="0" fontId="26" fillId="6" borderId="17" xfId="0" applyNumberFormat="1" applyFont="1" applyFill="1" applyBorder="1" applyAlignment="1">
      <alignment horizontal="center" vertical="center" wrapText="1"/>
    </xf>
    <xf numFmtId="0" fontId="26" fillId="0" borderId="17" xfId="0" applyNumberFormat="1" applyFont="1" applyBorder="1" applyAlignment="1">
      <alignment vertical="center"/>
    </xf>
    <xf numFmtId="0" fontId="25" fillId="6" borderId="17" xfId="0" applyNumberFormat="1" applyFont="1" applyFill="1" applyBorder="1" applyAlignment="1">
      <alignment vertical="top" wrapText="1"/>
    </xf>
    <xf numFmtId="0" fontId="25" fillId="6" borderId="17" xfId="0" applyNumberFormat="1" applyFont="1" applyFill="1" applyBorder="1" applyAlignment="1">
      <alignment vertical="center"/>
    </xf>
    <xf numFmtId="0" fontId="25" fillId="0" borderId="17" xfId="0" applyNumberFormat="1" applyFont="1" applyBorder="1" applyAlignment="1">
      <alignment vertical="center"/>
    </xf>
    <xf numFmtId="0" fontId="25" fillId="0" borderId="17" xfId="0" applyNumberFormat="1" applyFont="1" applyBorder="1" applyAlignment="1">
      <alignment vertical="center" wrapText="1"/>
    </xf>
    <xf numFmtId="0" fontId="25" fillId="6" borderId="17" xfId="0" applyNumberFormat="1" applyFont="1" applyFill="1" applyBorder="1" applyAlignment="1">
      <alignment vertical="center" wrapText="1"/>
    </xf>
    <xf numFmtId="0" fontId="25" fillId="0" borderId="17" xfId="0" applyNumberFormat="1" applyFont="1" applyBorder="1" applyAlignment="1">
      <alignment horizontal="center"/>
    </xf>
    <xf numFmtId="0" fontId="25" fillId="0" borderId="17" xfId="0" applyNumberFormat="1" applyFont="1" applyBorder="1" applyAlignment="1">
      <alignment horizontal="left" vertical="top"/>
    </xf>
    <xf numFmtId="0" fontId="26" fillId="6" borderId="17" xfId="0" applyNumberFormat="1" applyFont="1" applyFill="1" applyBorder="1" applyAlignment="1">
      <alignment horizontal="center" vertical="center"/>
    </xf>
    <xf numFmtId="0" fontId="25" fillId="6" borderId="17" xfId="0" applyNumberFormat="1" applyFont="1" applyFill="1" applyBorder="1" applyAlignment="1">
      <alignment horizontal="left" vertical="center" wrapText="1"/>
    </xf>
    <xf numFmtId="0" fontId="15" fillId="2" borderId="17" xfId="132" applyNumberFormat="1" applyFont="1" applyFill="1" applyBorder="1" applyAlignment="1">
      <alignment horizontal="center" vertical="center" wrapText="1"/>
    </xf>
    <xf numFmtId="0" fontId="15" fillId="0" borderId="23" xfId="0" applyNumberFormat="1" applyFont="1" applyBorder="1" applyAlignment="1">
      <alignment horizontal="center" vertical="center"/>
    </xf>
    <xf numFmtId="0" fontId="25" fillId="2" borderId="17" xfId="132" applyNumberFormat="1" applyFont="1" applyFill="1" applyBorder="1" applyAlignment="1">
      <alignment vertical="top" wrapText="1"/>
    </xf>
    <xf numFmtId="0" fontId="25" fillId="0" borderId="17" xfId="0" applyNumberFormat="1" applyFont="1" applyBorder="1" applyAlignment="1">
      <alignment vertical="top" wrapText="1"/>
    </xf>
    <xf numFmtId="0" fontId="30" fillId="7" borderId="17" xfId="553" applyNumberFormat="1" applyFont="1" applyFill="1" applyBorder="1" applyAlignment="1" applyProtection="1">
      <alignment horizontal="left" vertical="center"/>
    </xf>
    <xf numFmtId="0" fontId="30" fillId="7" borderId="28" xfId="553" applyNumberFormat="1" applyFont="1" applyFill="1" applyBorder="1" applyAlignment="1" applyProtection="1">
      <alignment horizontal="left" vertical="center"/>
    </xf>
    <xf numFmtId="0" fontId="25" fillId="2" borderId="17" xfId="513" applyNumberFormat="1" applyFont="1" applyFill="1" applyBorder="1" applyAlignment="1" applyProtection="1">
      <alignment horizontal="center" vertical="center" wrapText="1"/>
    </xf>
    <xf numFmtId="0" fontId="15" fillId="0" borderId="17" xfId="0" applyNumberFormat="1" applyFont="1" applyBorder="1"/>
    <xf numFmtId="0" fontId="25" fillId="8" borderId="17" xfId="563" applyNumberFormat="1" applyFont="1" applyFill="1" applyBorder="1" applyAlignment="1">
      <alignment horizontal="center" vertical="center" wrapText="1"/>
    </xf>
    <xf numFmtId="0" fontId="25" fillId="2" borderId="15" xfId="0" applyNumberFormat="1" applyFont="1" applyFill="1" applyBorder="1" applyAlignment="1">
      <alignment horizontal="center" vertical="center" wrapText="1"/>
    </xf>
    <xf numFmtId="0" fontId="25" fillId="0" borderId="17" xfId="560" applyNumberFormat="1" applyFont="1" applyBorder="1" applyAlignment="1">
      <alignment horizontal="center" vertical="center"/>
    </xf>
    <xf numFmtId="0" fontId="25" fillId="2" borderId="28" xfId="559" applyNumberFormat="1" applyFont="1" applyFill="1" applyBorder="1" applyAlignment="1">
      <alignment horizontal="center" vertical="center" wrapText="1"/>
    </xf>
    <xf numFmtId="0" fontId="25" fillId="2" borderId="17" xfId="0" applyNumberFormat="1" applyFont="1" applyFill="1" applyBorder="1" applyAlignment="1">
      <alignment vertical="center" wrapText="1"/>
    </xf>
    <xf numFmtId="0" fontId="25" fillId="2" borderId="17" xfId="345" applyNumberFormat="1" applyFont="1" applyFill="1" applyBorder="1" applyAlignment="1">
      <alignment horizontal="center" vertical="center" wrapText="1"/>
    </xf>
    <xf numFmtId="0" fontId="15" fillId="2" borderId="17" xfId="345" applyNumberFormat="1" applyFont="1" applyFill="1" applyBorder="1" applyAlignment="1">
      <alignment horizontal="center" vertical="center"/>
    </xf>
    <xf numFmtId="166" fontId="15" fillId="0" borderId="0" xfId="0" applyFont="1" applyAlignment="1">
      <alignment vertical="center" wrapText="1"/>
    </xf>
    <xf numFmtId="166" fontId="16" fillId="0" borderId="0" xfId="0" applyFont="1" applyAlignment="1">
      <alignment vertical="center" wrapText="1"/>
    </xf>
    <xf numFmtId="166" fontId="31" fillId="0" borderId="0" xfId="0" applyFont="1" applyAlignment="1">
      <alignment vertical="center" wrapText="1"/>
    </xf>
    <xf numFmtId="166" fontId="0" fillId="0" borderId="0" xfId="0" applyAlignment="1">
      <alignment vertical="center" wrapText="1"/>
    </xf>
    <xf numFmtId="166" fontId="15" fillId="2" borderId="0" xfId="0" applyFont="1" applyFill="1" applyAlignment="1">
      <alignment vertical="center" wrapText="1"/>
    </xf>
    <xf numFmtId="166" fontId="31" fillId="0" borderId="0" xfId="0" applyFont="1" applyAlignment="1">
      <alignment horizontal="left" vertical="center" wrapText="1"/>
    </xf>
    <xf numFmtId="0" fontId="26" fillId="0" borderId="17" xfId="0" applyNumberFormat="1" applyFont="1" applyBorder="1" applyAlignment="1">
      <alignment vertical="center" wrapText="1"/>
    </xf>
    <xf numFmtId="0" fontId="25" fillId="0" borderId="16" xfId="0" applyNumberFormat="1" applyFont="1" applyBorder="1" applyAlignment="1">
      <alignment horizontal="center" vertical="center" wrapText="1"/>
    </xf>
    <xf numFmtId="0" fontId="25" fillId="6" borderId="15" xfId="0" applyNumberFormat="1" applyFont="1" applyFill="1" applyBorder="1" applyAlignment="1">
      <alignment horizontal="center" vertical="center"/>
    </xf>
    <xf numFmtId="0" fontId="25" fillId="6" borderId="17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5" fillId="0" borderId="16" xfId="0" applyNumberFormat="1" applyFont="1" applyBorder="1" applyAlignment="1">
      <alignment horizontal="center" vertical="center" wrapText="1"/>
    </xf>
    <xf numFmtId="0" fontId="25" fillId="0" borderId="25" xfId="0" applyNumberFormat="1" applyFont="1" applyBorder="1" applyAlignment="1">
      <alignment horizontal="center" vertical="center" wrapText="1"/>
    </xf>
    <xf numFmtId="0" fontId="15" fillId="0" borderId="16" xfId="0" applyNumberFormat="1" applyFont="1" applyBorder="1" applyAlignment="1">
      <alignment horizontal="center" vertical="center" wrapText="1"/>
    </xf>
    <xf numFmtId="0" fontId="15" fillId="0" borderId="25" xfId="0" applyNumberFormat="1" applyFont="1" applyBorder="1" applyAlignment="1">
      <alignment horizontal="center" vertical="center"/>
    </xf>
    <xf numFmtId="0" fontId="25" fillId="0" borderId="25" xfId="0" applyNumberFormat="1" applyFont="1" applyBorder="1" applyAlignment="1">
      <alignment horizontal="center" vertical="center"/>
    </xf>
    <xf numFmtId="0" fontId="15" fillId="0" borderId="16" xfId="0" applyNumberFormat="1" applyFont="1" applyBorder="1" applyAlignment="1">
      <alignment horizontal="center" vertical="center"/>
    </xf>
    <xf numFmtId="0" fontId="15" fillId="0" borderId="25" xfId="0" applyNumberFormat="1" applyFont="1" applyBorder="1" applyAlignment="1">
      <alignment horizontal="center" vertical="center" wrapText="1"/>
    </xf>
    <xf numFmtId="0" fontId="15" fillId="0" borderId="15" xfId="0" applyNumberFormat="1" applyFont="1" applyBorder="1" applyAlignment="1">
      <alignment horizontal="center" vertical="center" wrapText="1"/>
    </xf>
    <xf numFmtId="0" fontId="25" fillId="0" borderId="15" xfId="0" applyNumberFormat="1" applyFont="1" applyBorder="1" applyAlignment="1">
      <alignment horizontal="center" vertical="center" wrapText="1"/>
    </xf>
    <xf numFmtId="0" fontId="15" fillId="0" borderId="15" xfId="0" applyNumberFormat="1" applyFont="1" applyBorder="1" applyAlignment="1">
      <alignment horizontal="center" vertical="center"/>
    </xf>
    <xf numFmtId="0" fontId="25" fillId="0" borderId="15" xfId="0" applyNumberFormat="1" applyFont="1" applyBorder="1" applyAlignment="1">
      <alignment horizontal="center" vertical="center"/>
    </xf>
    <xf numFmtId="0" fontId="15" fillId="0" borderId="16" xfId="564" applyNumberFormat="1" applyFont="1" applyBorder="1" applyAlignment="1">
      <alignment horizontal="center" vertical="center"/>
    </xf>
    <xf numFmtId="0" fontId="15" fillId="0" borderId="25" xfId="564" applyNumberFormat="1" applyFont="1" applyBorder="1" applyAlignment="1">
      <alignment horizontal="center" vertical="center"/>
    </xf>
    <xf numFmtId="0" fontId="15" fillId="0" borderId="15" xfId="564" applyNumberFormat="1" applyFont="1" applyBorder="1" applyAlignment="1">
      <alignment horizontal="center" vertical="center"/>
    </xf>
    <xf numFmtId="0" fontId="26" fillId="0" borderId="16" xfId="0" applyNumberFormat="1" applyFont="1" applyBorder="1" applyAlignment="1">
      <alignment horizontal="center" vertical="center"/>
    </xf>
    <xf numFmtId="0" fontId="26" fillId="0" borderId="25" xfId="0" applyNumberFormat="1" applyFont="1" applyBorder="1" applyAlignment="1">
      <alignment horizontal="center" vertical="center"/>
    </xf>
    <xf numFmtId="0" fontId="26" fillId="0" borderId="15" xfId="0" applyNumberFormat="1" applyFont="1" applyBorder="1" applyAlignment="1">
      <alignment horizontal="center" vertical="center"/>
    </xf>
    <xf numFmtId="0" fontId="15" fillId="0" borderId="16" xfId="0" applyNumberFormat="1" applyFont="1" applyBorder="1" applyAlignment="1">
      <alignment horizontal="center" vertical="top" wrapText="1"/>
    </xf>
    <xf numFmtId="0" fontId="15" fillId="0" borderId="25" xfId="0" applyNumberFormat="1" applyFont="1" applyBorder="1" applyAlignment="1">
      <alignment horizontal="center" vertical="top" wrapText="1"/>
    </xf>
    <xf numFmtId="0" fontId="15" fillId="0" borderId="15" xfId="0" applyNumberFormat="1" applyFont="1" applyBorder="1" applyAlignment="1">
      <alignment horizontal="center" vertical="top" wrapText="1"/>
    </xf>
    <xf numFmtId="0" fontId="30" fillId="5" borderId="1" xfId="0" applyNumberFormat="1" applyFont="1" applyFill="1" applyBorder="1" applyAlignment="1">
      <alignment horizontal="left" vertical="center"/>
    </xf>
    <xf numFmtId="0" fontId="30" fillId="5" borderId="2" xfId="0" applyNumberFormat="1" applyFont="1" applyFill="1" applyBorder="1" applyAlignment="1">
      <alignment horizontal="left" vertical="center"/>
    </xf>
    <xf numFmtId="0" fontId="30" fillId="5" borderId="14" xfId="0" applyNumberFormat="1" applyFont="1" applyFill="1" applyBorder="1" applyAlignment="1">
      <alignment horizontal="left" vertical="center"/>
    </xf>
    <xf numFmtId="0" fontId="30" fillId="5" borderId="1" xfId="0" applyNumberFormat="1" applyFont="1" applyFill="1" applyBorder="1" applyAlignment="1">
      <alignment horizontal="left"/>
    </xf>
    <xf numFmtId="0" fontId="30" fillId="5" borderId="2" xfId="0" applyNumberFormat="1" applyFont="1" applyFill="1" applyBorder="1" applyAlignment="1">
      <alignment horizontal="left"/>
    </xf>
    <xf numFmtId="0" fontId="30" fillId="5" borderId="14" xfId="0" applyNumberFormat="1" applyFont="1" applyFill="1" applyBorder="1" applyAlignment="1">
      <alignment horizontal="left"/>
    </xf>
    <xf numFmtId="0" fontId="15" fillId="0" borderId="5" xfId="0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15" fillId="0" borderId="7" xfId="0" applyNumberFormat="1" applyFont="1" applyBorder="1" applyAlignment="1">
      <alignment horizontal="left" vertical="center" wrapText="1"/>
    </xf>
    <xf numFmtId="0" fontId="15" fillId="0" borderId="3" xfId="0" applyNumberFormat="1" applyFont="1" applyBorder="1" applyAlignment="1"/>
    <xf numFmtId="0" fontId="15" fillId="0" borderId="0" xfId="0" applyNumberFormat="1" applyFont="1" applyBorder="1" applyAlignment="1"/>
    <xf numFmtId="0" fontId="15" fillId="0" borderId="6" xfId="0" applyNumberFormat="1" applyFont="1" applyBorder="1" applyAlignment="1">
      <alignment vertical="center"/>
    </xf>
    <xf numFmtId="166" fontId="3" fillId="2" borderId="1" xfId="0" applyFont="1" applyFill="1" applyBorder="1" applyAlignment="1">
      <alignment horizontal="left"/>
    </xf>
    <xf numFmtId="166" fontId="3" fillId="2" borderId="2" xfId="0" applyFont="1" applyFill="1" applyBorder="1" applyAlignment="1">
      <alignment horizontal="left"/>
    </xf>
    <xf numFmtId="166" fontId="3" fillId="2" borderId="14" xfId="0" applyFont="1" applyFill="1" applyBorder="1" applyAlignment="1">
      <alignment horizontal="left"/>
    </xf>
    <xf numFmtId="166" fontId="1" fillId="0" borderId="2" xfId="0" applyFont="1" applyBorder="1" applyAlignment="1">
      <alignment horizontal="center"/>
    </xf>
    <xf numFmtId="166" fontId="1" fillId="0" borderId="14" xfId="0" applyFont="1" applyBorder="1" applyAlignment="1">
      <alignment horizontal="center"/>
    </xf>
    <xf numFmtId="0" fontId="24" fillId="5" borderId="1" xfId="0" applyNumberFormat="1" applyFont="1" applyFill="1" applyBorder="1" applyAlignment="1">
      <alignment horizontal="left" vertical="center"/>
    </xf>
    <xf numFmtId="0" fontId="24" fillId="5" borderId="2" xfId="0" applyNumberFormat="1" applyFont="1" applyFill="1" applyBorder="1" applyAlignment="1">
      <alignment horizontal="left" vertical="center"/>
    </xf>
    <xf numFmtId="0" fontId="24" fillId="5" borderId="14" xfId="0" applyNumberFormat="1" applyFont="1" applyFill="1" applyBorder="1" applyAlignment="1">
      <alignment horizontal="left" vertical="center"/>
    </xf>
    <xf numFmtId="0" fontId="15" fillId="0" borderId="9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166" fontId="3" fillId="2" borderId="1" xfId="0" applyFont="1" applyFill="1" applyBorder="1" applyAlignment="1">
      <alignment horizontal="left" wrapText="1"/>
    </xf>
    <xf numFmtId="166" fontId="3" fillId="2" borderId="2" xfId="0" applyFont="1" applyFill="1" applyBorder="1" applyAlignment="1">
      <alignment horizontal="left" wrapText="1"/>
    </xf>
    <xf numFmtId="166" fontId="3" fillId="2" borderId="14" xfId="0" applyFont="1" applyFill="1" applyBorder="1" applyAlignment="1">
      <alignment horizontal="left" wrapText="1"/>
    </xf>
    <xf numFmtId="166" fontId="22" fillId="2" borderId="2" xfId="0" applyFont="1" applyFill="1" applyBorder="1" applyAlignment="1">
      <alignment horizontal="center" wrapText="1"/>
    </xf>
    <xf numFmtId="166" fontId="22" fillId="2" borderId="14" xfId="0" applyFont="1" applyFill="1" applyBorder="1" applyAlignment="1">
      <alignment horizontal="center" wrapText="1"/>
    </xf>
    <xf numFmtId="0" fontId="1" fillId="0" borderId="8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right"/>
    </xf>
    <xf numFmtId="0" fontId="15" fillId="0" borderId="8" xfId="0" applyNumberFormat="1" applyFont="1" applyBorder="1" applyAlignment="1">
      <alignment horizontal="left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10" xfId="0" applyNumberFormat="1" applyFont="1" applyBorder="1" applyAlignment="1">
      <alignment horizontal="left" vertical="center"/>
    </xf>
    <xf numFmtId="0" fontId="28" fillId="0" borderId="6" xfId="562" applyNumberFormat="1" applyFont="1" applyBorder="1" applyAlignment="1">
      <alignment horizontal="center"/>
    </xf>
    <xf numFmtId="0" fontId="15" fillId="0" borderId="6" xfId="0" applyNumberFormat="1" applyFont="1" applyBorder="1" applyAlignment="1">
      <alignment horizontal="center"/>
    </xf>
    <xf numFmtId="0" fontId="15" fillId="0" borderId="7" xfId="0" applyNumberFormat="1" applyFont="1" applyBorder="1" applyAlignment="1">
      <alignment horizontal="center"/>
    </xf>
    <xf numFmtId="166" fontId="1" fillId="0" borderId="1" xfId="0" applyFont="1" applyBorder="1" applyAlignment="1">
      <alignment horizontal="center"/>
    </xf>
    <xf numFmtId="166" fontId="1" fillId="0" borderId="1" xfId="0" applyFont="1" applyBorder="1" applyAlignment="1">
      <alignment horizontal="center" vertical="center"/>
    </xf>
    <xf numFmtId="166" fontId="1" fillId="0" borderId="2" xfId="0" applyFont="1" applyBorder="1" applyAlignment="1">
      <alignment horizontal="center" vertical="center"/>
    </xf>
    <xf numFmtId="166" fontId="1" fillId="0" borderId="14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/>
    </xf>
    <xf numFmtId="0" fontId="15" fillId="0" borderId="14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center"/>
    </xf>
    <xf numFmtId="0" fontId="29" fillId="0" borderId="2" xfId="0" applyNumberFormat="1" applyFont="1" applyBorder="1" applyAlignment="1">
      <alignment horizontal="center"/>
    </xf>
    <xf numFmtId="0" fontId="29" fillId="0" borderId="14" xfId="0" applyNumberFormat="1" applyFont="1" applyBorder="1" applyAlignment="1">
      <alignment horizontal="center"/>
    </xf>
    <xf numFmtId="0" fontId="29" fillId="0" borderId="8" xfId="0" applyNumberFormat="1" applyFont="1" applyBorder="1" applyAlignment="1">
      <alignment horizontal="left"/>
    </xf>
    <xf numFmtId="0" fontId="29" fillId="0" borderId="9" xfId="0" applyNumberFormat="1" applyFont="1" applyBorder="1" applyAlignment="1">
      <alignment horizontal="left"/>
    </xf>
    <xf numFmtId="0" fontId="29" fillId="0" borderId="10" xfId="0" applyNumberFormat="1" applyFont="1" applyBorder="1" applyAlignment="1">
      <alignment horizontal="left"/>
    </xf>
    <xf numFmtId="0" fontId="15" fillId="0" borderId="3" xfId="0" applyNumberFormat="1" applyFont="1" applyBorder="1" applyAlignment="1">
      <alignment horizontal="left" vertical="center" wrapText="1"/>
    </xf>
    <xf numFmtId="0" fontId="15" fillId="0" borderId="0" xfId="0" applyNumberFormat="1" applyFont="1" applyBorder="1" applyAlignment="1">
      <alignment horizontal="left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23" fillId="3" borderId="1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left" vertical="center"/>
    </xf>
    <xf numFmtId="166" fontId="3" fillId="0" borderId="2" xfId="0" applyNumberFormat="1" applyFont="1" applyBorder="1" applyAlignment="1">
      <alignment horizontal="center"/>
    </xf>
    <xf numFmtId="166" fontId="3" fillId="0" borderId="14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15" fillId="0" borderId="4" xfId="0" applyNumberFormat="1" applyFont="1" applyBorder="1" applyAlignment="1">
      <alignment horizontal="left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29" fillId="0" borderId="5" xfId="0" applyNumberFormat="1" applyFont="1" applyBorder="1" applyAlignment="1">
      <alignment horizontal="left"/>
    </xf>
    <xf numFmtId="0" fontId="29" fillId="0" borderId="6" xfId="0" applyNumberFormat="1" applyFont="1" applyBorder="1" applyAlignment="1">
      <alignment horizontal="left"/>
    </xf>
    <xf numFmtId="0" fontId="29" fillId="0" borderId="7" xfId="0" applyNumberFormat="1" applyFont="1" applyBorder="1" applyAlignment="1">
      <alignment horizontal="left"/>
    </xf>
    <xf numFmtId="0" fontId="31" fillId="0" borderId="0" xfId="0" applyNumberFormat="1" applyFont="1" applyBorder="1" applyAlignment="1">
      <alignment horizontal="left" vertical="center"/>
    </xf>
    <xf numFmtId="0" fontId="31" fillId="0" borderId="4" xfId="0" applyNumberFormat="1" applyFont="1" applyBorder="1" applyAlignment="1">
      <alignment horizontal="left" vertical="center"/>
    </xf>
    <xf numFmtId="0" fontId="31" fillId="0" borderId="6" xfId="0" applyNumberFormat="1" applyFont="1" applyBorder="1" applyAlignment="1">
      <alignment horizontal="left" vertical="center"/>
    </xf>
    <xf numFmtId="0" fontId="31" fillId="0" borderId="7" xfId="0" applyNumberFormat="1" applyFont="1" applyBorder="1" applyAlignment="1">
      <alignment horizontal="left" vertical="center"/>
    </xf>
    <xf numFmtId="0" fontId="25" fillId="6" borderId="16" xfId="0" applyNumberFormat="1" applyFont="1" applyFill="1" applyBorder="1" applyAlignment="1">
      <alignment horizontal="center" vertical="center"/>
    </xf>
    <xf numFmtId="0" fontId="25" fillId="6" borderId="25" xfId="0" applyNumberFormat="1" applyFont="1" applyFill="1" applyBorder="1" applyAlignment="1">
      <alignment horizontal="center" vertical="center"/>
    </xf>
    <xf numFmtId="0" fontId="25" fillId="6" borderId="15" xfId="0" applyNumberFormat="1" applyFont="1" applyFill="1" applyBorder="1" applyAlignment="1">
      <alignment horizontal="center" vertical="center"/>
    </xf>
    <xf numFmtId="0" fontId="25" fillId="6" borderId="16" xfId="0" applyNumberFormat="1" applyFont="1" applyFill="1" applyBorder="1" applyAlignment="1">
      <alignment horizontal="center" vertical="center" wrapText="1"/>
    </xf>
    <xf numFmtId="0" fontId="25" fillId="6" borderId="25" xfId="0" applyNumberFormat="1" applyFont="1" applyFill="1" applyBorder="1" applyAlignment="1">
      <alignment horizontal="center" vertical="center" wrapText="1"/>
    </xf>
    <xf numFmtId="0" fontId="25" fillId="6" borderId="15" xfId="0" applyNumberFormat="1" applyFont="1" applyFill="1" applyBorder="1" applyAlignment="1">
      <alignment horizontal="center" vertical="center" wrapText="1"/>
    </xf>
    <xf numFmtId="0" fontId="25" fillId="6" borderId="17" xfId="0" applyNumberFormat="1" applyFont="1" applyFill="1" applyBorder="1" applyAlignment="1">
      <alignment horizontal="center" vertical="center"/>
    </xf>
    <xf numFmtId="0" fontId="25" fillId="6" borderId="17" xfId="0" applyNumberFormat="1" applyFont="1" applyFill="1" applyBorder="1" applyAlignment="1">
      <alignment horizontal="center" vertical="top"/>
    </xf>
    <xf numFmtId="0" fontId="15" fillId="0" borderId="24" xfId="0" applyNumberFormat="1" applyFont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/>
    </xf>
    <xf numFmtId="0" fontId="15" fillId="0" borderId="27" xfId="0" applyNumberFormat="1" applyFont="1" applyBorder="1" applyAlignment="1">
      <alignment horizontal="center" vertical="center"/>
    </xf>
    <xf numFmtId="0" fontId="25" fillId="6" borderId="16" xfId="0" applyNumberFormat="1" applyFont="1" applyFill="1" applyBorder="1" applyAlignment="1">
      <alignment horizontal="center" vertical="top" wrapText="1"/>
    </xf>
    <xf numFmtId="0" fontId="25" fillId="6" borderId="25" xfId="0" applyNumberFormat="1" applyFont="1" applyFill="1" applyBorder="1" applyAlignment="1">
      <alignment horizontal="center" vertical="top" wrapText="1"/>
    </xf>
    <xf numFmtId="0" fontId="25" fillId="6" borderId="25" xfId="0" applyNumberFormat="1" applyFont="1" applyFill="1" applyBorder="1" applyAlignment="1">
      <alignment horizontal="center" vertical="top"/>
    </xf>
    <xf numFmtId="0" fontId="25" fillId="6" borderId="15" xfId="0" applyNumberFormat="1" applyFont="1" applyFill="1" applyBorder="1" applyAlignment="1">
      <alignment horizontal="center" vertical="top"/>
    </xf>
    <xf numFmtId="0" fontId="25" fillId="6" borderId="16" xfId="0" applyNumberFormat="1" applyFont="1" applyFill="1" applyBorder="1" applyAlignment="1">
      <alignment horizontal="center" vertical="top"/>
    </xf>
    <xf numFmtId="0" fontId="30" fillId="0" borderId="21" xfId="0" applyNumberFormat="1" applyFont="1" applyBorder="1" applyAlignment="1">
      <alignment horizontal="center" vertical="center" wrapText="1"/>
    </xf>
    <xf numFmtId="0" fontId="25" fillId="2" borderId="17" xfId="0" applyNumberFormat="1" applyFont="1" applyFill="1" applyBorder="1" applyAlignment="1">
      <alignment horizontal="center" wrapText="1"/>
    </xf>
    <xf numFmtId="0" fontId="25" fillId="2" borderId="17" xfId="0" applyNumberFormat="1" applyFont="1" applyFill="1" applyBorder="1" applyAlignment="1">
      <alignment horizontal="center"/>
    </xf>
    <xf numFmtId="0" fontId="25" fillId="0" borderId="16" xfId="0" applyNumberFormat="1" applyFont="1" applyBorder="1" applyAlignment="1">
      <alignment horizontal="center" vertical="center"/>
    </xf>
    <xf numFmtId="0" fontId="25" fillId="0" borderId="17" xfId="132" applyNumberFormat="1" applyFont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/>
    </xf>
    <xf numFmtId="165" fontId="25" fillId="2" borderId="0" xfId="0" applyNumberFormat="1" applyFont="1" applyFill="1" applyAlignment="1">
      <alignment horizontal="center"/>
    </xf>
  </cellXfs>
  <cellStyles count="565">
    <cellStyle name="Lien hypertexte" xfId="562" builtinId="8"/>
    <cellStyle name="Normal" xfId="0" builtinId="0"/>
    <cellStyle name="Normal 2" xfId="563" xr:uid="{00000000-0005-0000-0000-000000000000}"/>
    <cellStyle name="千位分隔 2" xfId="511" xr:uid="{00000000-0005-0000-0000-000034020000}"/>
    <cellStyle name="好 2" xfId="509" xr:uid="{00000000-0005-0000-0000-000031020000}"/>
    <cellStyle name="好 3" xfId="510" xr:uid="{00000000-0005-0000-0000-000032020000}"/>
    <cellStyle name="常规 10" xfId="67" xr:uid="{00000000-0005-0000-0000-000002000000}"/>
    <cellStyle name="常规 10 2" xfId="68" xr:uid="{00000000-0005-0000-0000-000003000000}"/>
    <cellStyle name="常规 10 3" xfId="5" xr:uid="{00000000-0005-0000-0000-000004000000}"/>
    <cellStyle name="常规 100" xfId="69" xr:uid="{00000000-0005-0000-0000-000005000000}"/>
    <cellStyle name="常规 100 2" xfId="62" xr:uid="{00000000-0005-0000-0000-000006000000}"/>
    <cellStyle name="常规 101" xfId="6" xr:uid="{00000000-0005-0000-0000-000007000000}"/>
    <cellStyle name="常规 101 2" xfId="60" xr:uid="{00000000-0005-0000-0000-000008000000}"/>
    <cellStyle name="常规 102" xfId="14" xr:uid="{00000000-0005-0000-0000-000009000000}"/>
    <cellStyle name="常规 102 2" xfId="73" xr:uid="{00000000-0005-0000-0000-00000A000000}"/>
    <cellStyle name="常规 103" xfId="74" xr:uid="{00000000-0005-0000-0000-00000B000000}"/>
    <cellStyle name="常规 103 2" xfId="75" xr:uid="{00000000-0005-0000-0000-00000C000000}"/>
    <cellStyle name="常规 103 3" xfId="517" xr:uid="{00000000-0005-0000-0000-00000D000000}"/>
    <cellStyle name="常规 104" xfId="57" xr:uid="{00000000-0005-0000-0000-00000E000000}"/>
    <cellStyle name="常规 104 2" xfId="76" xr:uid="{00000000-0005-0000-0000-00000F000000}"/>
    <cellStyle name="常规 105" xfId="77" xr:uid="{00000000-0005-0000-0000-000010000000}"/>
    <cellStyle name="常规 105 2" xfId="58" xr:uid="{00000000-0005-0000-0000-000011000000}"/>
    <cellStyle name="常规 106" xfId="81" xr:uid="{00000000-0005-0000-0000-000012000000}"/>
    <cellStyle name="常规 106 2" xfId="85" xr:uid="{00000000-0005-0000-0000-000013000000}"/>
    <cellStyle name="常规 107" xfId="89" xr:uid="{00000000-0005-0000-0000-000014000000}"/>
    <cellStyle name="常规 107 2" xfId="33" xr:uid="{00000000-0005-0000-0000-000015000000}"/>
    <cellStyle name="常规 108" xfId="91" xr:uid="{00000000-0005-0000-0000-000016000000}"/>
    <cellStyle name="常规 108 2" xfId="93" xr:uid="{00000000-0005-0000-0000-000017000000}"/>
    <cellStyle name="常规 109" xfId="97" xr:uid="{00000000-0005-0000-0000-000018000000}"/>
    <cellStyle name="常规 109 2" xfId="99" xr:uid="{00000000-0005-0000-0000-000019000000}"/>
    <cellStyle name="常规 11" xfId="104" xr:uid="{00000000-0005-0000-0000-00001A000000}"/>
    <cellStyle name="常规 11 2" xfId="105" xr:uid="{00000000-0005-0000-0000-00001B000000}"/>
    <cellStyle name="常规 11 3" xfId="106" xr:uid="{00000000-0005-0000-0000-00001C000000}"/>
    <cellStyle name="常规 110" xfId="78" xr:uid="{00000000-0005-0000-0000-00001D000000}"/>
    <cellStyle name="常规 110 2" xfId="59" xr:uid="{00000000-0005-0000-0000-00001E000000}"/>
    <cellStyle name="常规 111" xfId="82" xr:uid="{00000000-0005-0000-0000-00001F000000}"/>
    <cellStyle name="常规 111 2" xfId="86" xr:uid="{00000000-0005-0000-0000-000020000000}"/>
    <cellStyle name="常规 112" xfId="90" xr:uid="{00000000-0005-0000-0000-000021000000}"/>
    <cellStyle name="常规 112 2" xfId="34" xr:uid="{00000000-0005-0000-0000-000022000000}"/>
    <cellStyle name="常规 113" xfId="92" xr:uid="{00000000-0005-0000-0000-000023000000}"/>
    <cellStyle name="常规 113 2" xfId="94" xr:uid="{00000000-0005-0000-0000-000024000000}"/>
    <cellStyle name="常规 114" xfId="98" xr:uid="{00000000-0005-0000-0000-000025000000}"/>
    <cellStyle name="常规 114 2" xfId="100" xr:uid="{00000000-0005-0000-0000-000026000000}"/>
    <cellStyle name="常规 114 3" xfId="548" xr:uid="{00000000-0005-0000-0000-000027000000}"/>
    <cellStyle name="常规 115" xfId="107" xr:uid="{00000000-0005-0000-0000-000028000000}"/>
    <cellStyle name="常规 115 2" xfId="109" xr:uid="{00000000-0005-0000-0000-000029000000}"/>
    <cellStyle name="常规 116" xfId="111" xr:uid="{00000000-0005-0000-0000-00002A000000}"/>
    <cellStyle name="常规 116 2" xfId="113" xr:uid="{00000000-0005-0000-0000-00002B000000}"/>
    <cellStyle name="常规 117" xfId="117" xr:uid="{00000000-0005-0000-0000-00002C000000}"/>
    <cellStyle name="常规 117 2" xfId="119" xr:uid="{00000000-0005-0000-0000-00002D000000}"/>
    <cellStyle name="常规 118" xfId="121" xr:uid="{00000000-0005-0000-0000-00002E000000}"/>
    <cellStyle name="常规 118 2" xfId="123" xr:uid="{00000000-0005-0000-0000-00002F000000}"/>
    <cellStyle name="常规 119" xfId="125" xr:uid="{00000000-0005-0000-0000-000030000000}"/>
    <cellStyle name="常规 119 2" xfId="128" xr:uid="{00000000-0005-0000-0000-000031000000}"/>
    <cellStyle name="常规 12" xfId="132" xr:uid="{00000000-0005-0000-0000-000032000000}"/>
    <cellStyle name="常规 12 2" xfId="133" xr:uid="{00000000-0005-0000-0000-000033000000}"/>
    <cellStyle name="常规 12 2 2" xfId="538" xr:uid="{00000000-0005-0000-0000-000034000000}"/>
    <cellStyle name="常规 12 2 3" xfId="559" xr:uid="{00000000-0005-0000-0000-000035000000}"/>
    <cellStyle name="常规 12 3" xfId="513" xr:uid="{00000000-0005-0000-0000-000036000000}"/>
    <cellStyle name="常规 12 8" xfId="560" xr:uid="{00000000-0005-0000-0000-000037000000}"/>
    <cellStyle name="常规 120" xfId="108" xr:uid="{00000000-0005-0000-0000-000038000000}"/>
    <cellStyle name="常规 120 2" xfId="110" xr:uid="{00000000-0005-0000-0000-000039000000}"/>
    <cellStyle name="常规 121" xfId="112" xr:uid="{00000000-0005-0000-0000-00003A000000}"/>
    <cellStyle name="常规 121 2" xfId="114" xr:uid="{00000000-0005-0000-0000-00003B000000}"/>
    <cellStyle name="常规 122" xfId="118" xr:uid="{00000000-0005-0000-0000-00003C000000}"/>
    <cellStyle name="常规 122 2" xfId="120" xr:uid="{00000000-0005-0000-0000-00003D000000}"/>
    <cellStyle name="常规 123" xfId="122" xr:uid="{00000000-0005-0000-0000-00003E000000}"/>
    <cellStyle name="常规 123 2" xfId="124" xr:uid="{00000000-0005-0000-0000-00003F000000}"/>
    <cellStyle name="常规 124" xfId="126" xr:uid="{00000000-0005-0000-0000-000040000000}"/>
    <cellStyle name="常规 124 2" xfId="129" xr:uid="{00000000-0005-0000-0000-000041000000}"/>
    <cellStyle name="常规 125" xfId="134" xr:uid="{00000000-0005-0000-0000-000042000000}"/>
    <cellStyle name="常规 125 2" xfId="7" xr:uid="{00000000-0005-0000-0000-000043000000}"/>
    <cellStyle name="常规 126" xfId="136" xr:uid="{00000000-0005-0000-0000-000044000000}"/>
    <cellStyle name="常规 126 2" xfId="138" xr:uid="{00000000-0005-0000-0000-000045000000}"/>
    <cellStyle name="常规 127" xfId="140" xr:uid="{00000000-0005-0000-0000-000046000000}"/>
    <cellStyle name="常规 127 2" xfId="12" xr:uid="{00000000-0005-0000-0000-000047000000}"/>
    <cellStyle name="常规 127 3" xfId="535" xr:uid="{00000000-0005-0000-0000-000048000000}"/>
    <cellStyle name="常规 128" xfId="142" xr:uid="{00000000-0005-0000-0000-000049000000}"/>
    <cellStyle name="常规 128 2" xfId="115" xr:uid="{00000000-0005-0000-0000-00004A000000}"/>
    <cellStyle name="常规 129" xfId="146" xr:uid="{00000000-0005-0000-0000-00004B000000}"/>
    <cellStyle name="常规 129 2" xfId="49" xr:uid="{00000000-0005-0000-0000-00004C000000}"/>
    <cellStyle name="常规 13" xfId="148" xr:uid="{00000000-0005-0000-0000-00004D000000}"/>
    <cellStyle name="常规 13 2" xfId="149" xr:uid="{00000000-0005-0000-0000-00004E000000}"/>
    <cellStyle name="常规 13 2 2" xfId="152" xr:uid="{00000000-0005-0000-0000-00004F000000}"/>
    <cellStyle name="常规 13 3" xfId="153" xr:uid="{00000000-0005-0000-0000-000050000000}"/>
    <cellStyle name="常规 13 4" xfId="154" xr:uid="{00000000-0005-0000-0000-000051000000}"/>
    <cellStyle name="常规 130" xfId="135" xr:uid="{00000000-0005-0000-0000-000052000000}"/>
    <cellStyle name="常规 130 2" xfId="8" xr:uid="{00000000-0005-0000-0000-000053000000}"/>
    <cellStyle name="常规 131" xfId="137" xr:uid="{00000000-0005-0000-0000-000054000000}"/>
    <cellStyle name="常规 131 2" xfId="139" xr:uid="{00000000-0005-0000-0000-000055000000}"/>
    <cellStyle name="常规 132" xfId="141" xr:uid="{00000000-0005-0000-0000-000056000000}"/>
    <cellStyle name="常规 132 2" xfId="13" xr:uid="{00000000-0005-0000-0000-000057000000}"/>
    <cellStyle name="常规 133" xfId="143" xr:uid="{00000000-0005-0000-0000-000058000000}"/>
    <cellStyle name="常规 133 2" xfId="116" xr:uid="{00000000-0005-0000-0000-000059000000}"/>
    <cellStyle name="常规 134" xfId="147" xr:uid="{00000000-0005-0000-0000-00005A000000}"/>
    <cellStyle name="常规 134 2" xfId="50" xr:uid="{00000000-0005-0000-0000-00005B000000}"/>
    <cellStyle name="常规 135" xfId="155" xr:uid="{00000000-0005-0000-0000-00005C000000}"/>
    <cellStyle name="常规 135 2" xfId="157" xr:uid="{00000000-0005-0000-0000-00005D000000}"/>
    <cellStyle name="常规 136" xfId="159" xr:uid="{00000000-0005-0000-0000-00005E000000}"/>
    <cellStyle name="常规 136 2" xfId="161" xr:uid="{00000000-0005-0000-0000-00005F000000}"/>
    <cellStyle name="常规 137" xfId="16" xr:uid="{00000000-0005-0000-0000-000060000000}"/>
    <cellStyle name="常规 137 2" xfId="23" xr:uid="{00000000-0005-0000-0000-000061000000}"/>
    <cellStyle name="常规 138" xfId="163" xr:uid="{00000000-0005-0000-0000-000062000000}"/>
    <cellStyle name="常规 138 2" xfId="166" xr:uid="{00000000-0005-0000-0000-000063000000}"/>
    <cellStyle name="常规 139" xfId="168" xr:uid="{00000000-0005-0000-0000-000064000000}"/>
    <cellStyle name="常规 139 2" xfId="172" xr:uid="{00000000-0005-0000-0000-000065000000}"/>
    <cellStyle name="常规 14" xfId="175" xr:uid="{00000000-0005-0000-0000-000066000000}"/>
    <cellStyle name="常规 14 2" xfId="176" xr:uid="{00000000-0005-0000-0000-000067000000}"/>
    <cellStyle name="常规 14 3" xfId="177" xr:uid="{00000000-0005-0000-0000-000068000000}"/>
    <cellStyle name="常规 140" xfId="156" xr:uid="{00000000-0005-0000-0000-000069000000}"/>
    <cellStyle name="常规 140 2" xfId="158" xr:uid="{00000000-0005-0000-0000-00006A000000}"/>
    <cellStyle name="常规 141" xfId="160" xr:uid="{00000000-0005-0000-0000-00006B000000}"/>
    <cellStyle name="常规 141 2" xfId="162" xr:uid="{00000000-0005-0000-0000-00006C000000}"/>
    <cellStyle name="常规 142" xfId="17" xr:uid="{00000000-0005-0000-0000-00006D000000}"/>
    <cellStyle name="常规 142 2" xfId="24" xr:uid="{00000000-0005-0000-0000-00006E000000}"/>
    <cellStyle name="常规 143" xfId="164" xr:uid="{00000000-0005-0000-0000-00006F000000}"/>
    <cellStyle name="常规 143 2" xfId="167" xr:uid="{00000000-0005-0000-0000-000070000000}"/>
    <cellStyle name="常规 144" xfId="169" xr:uid="{00000000-0005-0000-0000-000071000000}"/>
    <cellStyle name="常规 144 2" xfId="173" xr:uid="{00000000-0005-0000-0000-000072000000}"/>
    <cellStyle name="常规 145" xfId="178" xr:uid="{00000000-0005-0000-0000-000073000000}"/>
    <cellStyle name="常规 145 2" xfId="183" xr:uid="{00000000-0005-0000-0000-000074000000}"/>
    <cellStyle name="常规 146" xfId="185" xr:uid="{00000000-0005-0000-0000-000075000000}"/>
    <cellStyle name="常规 146 2" xfId="188" xr:uid="{00000000-0005-0000-0000-000076000000}"/>
    <cellStyle name="常规 147" xfId="190" xr:uid="{00000000-0005-0000-0000-000077000000}"/>
    <cellStyle name="常规 147 2" xfId="192" xr:uid="{00000000-0005-0000-0000-000078000000}"/>
    <cellStyle name="常规 148" xfId="194" xr:uid="{00000000-0005-0000-0000-000079000000}"/>
    <cellStyle name="常规 148 2" xfId="196" xr:uid="{00000000-0005-0000-0000-00007A000000}"/>
    <cellStyle name="常规 149" xfId="198" xr:uid="{00000000-0005-0000-0000-00007B000000}"/>
    <cellStyle name="常规 149 2" xfId="3" xr:uid="{00000000-0005-0000-0000-00007C000000}"/>
    <cellStyle name="常规 15" xfId="200" xr:uid="{00000000-0005-0000-0000-00007D000000}"/>
    <cellStyle name="常规 15 2" xfId="202" xr:uid="{00000000-0005-0000-0000-00007E000000}"/>
    <cellStyle name="常规 15 3" xfId="520" xr:uid="{00000000-0005-0000-0000-00007F000000}"/>
    <cellStyle name="常规 150" xfId="179" xr:uid="{00000000-0005-0000-0000-000080000000}"/>
    <cellStyle name="常规 150 2" xfId="184" xr:uid="{00000000-0005-0000-0000-000081000000}"/>
    <cellStyle name="常规 151" xfId="186" xr:uid="{00000000-0005-0000-0000-000082000000}"/>
    <cellStyle name="常规 151 2" xfId="189" xr:uid="{00000000-0005-0000-0000-000083000000}"/>
    <cellStyle name="常规 151 3" xfId="528" xr:uid="{00000000-0005-0000-0000-000084000000}"/>
    <cellStyle name="常规 152" xfId="191" xr:uid="{00000000-0005-0000-0000-000085000000}"/>
    <cellStyle name="常规 152 2" xfId="193" xr:uid="{00000000-0005-0000-0000-000086000000}"/>
    <cellStyle name="常规 153" xfId="195" xr:uid="{00000000-0005-0000-0000-000087000000}"/>
    <cellStyle name="常规 153 2" xfId="197" xr:uid="{00000000-0005-0000-0000-000088000000}"/>
    <cellStyle name="常规 154" xfId="199" xr:uid="{00000000-0005-0000-0000-000089000000}"/>
    <cellStyle name="常规 154 2" xfId="4" xr:uid="{00000000-0005-0000-0000-00008A000000}"/>
    <cellStyle name="常规 155" xfId="204" xr:uid="{00000000-0005-0000-0000-00008B000000}"/>
    <cellStyle name="常规 155 2" xfId="206" xr:uid="{00000000-0005-0000-0000-00008C000000}"/>
    <cellStyle name="常规 156" xfId="211" xr:uid="{00000000-0005-0000-0000-00008D000000}"/>
    <cellStyle name="常规 156 2" xfId="215" xr:uid="{00000000-0005-0000-0000-00008E000000}"/>
    <cellStyle name="常规 157" xfId="219" xr:uid="{00000000-0005-0000-0000-00008F000000}"/>
    <cellStyle name="常规 157 2" xfId="221" xr:uid="{00000000-0005-0000-0000-000090000000}"/>
    <cellStyle name="常规 158" xfId="38" xr:uid="{00000000-0005-0000-0000-000091000000}"/>
    <cellStyle name="常规 158 2" xfId="223" xr:uid="{00000000-0005-0000-0000-000092000000}"/>
    <cellStyle name="常规 159" xfId="31" xr:uid="{00000000-0005-0000-0000-000093000000}"/>
    <cellStyle name="常规 159 2" xfId="225" xr:uid="{00000000-0005-0000-0000-000094000000}"/>
    <cellStyle name="常规 16" xfId="95" xr:uid="{00000000-0005-0000-0000-000095000000}"/>
    <cellStyle name="常规 16 2" xfId="65" xr:uid="{00000000-0005-0000-0000-000096000000}"/>
    <cellStyle name="常规 16 3" xfId="103" xr:uid="{00000000-0005-0000-0000-000097000000}"/>
    <cellStyle name="常规 160" xfId="205" xr:uid="{00000000-0005-0000-0000-000098000000}"/>
    <cellStyle name="常规 160 2" xfId="207" xr:uid="{00000000-0005-0000-0000-000099000000}"/>
    <cellStyle name="常规 161" xfId="212" xr:uid="{00000000-0005-0000-0000-00009A000000}"/>
    <cellStyle name="常规 161 2" xfId="216" xr:uid="{00000000-0005-0000-0000-00009B000000}"/>
    <cellStyle name="常规 162" xfId="220" xr:uid="{00000000-0005-0000-0000-00009C000000}"/>
    <cellStyle name="常规 162 2" xfId="222" xr:uid="{00000000-0005-0000-0000-00009D000000}"/>
    <cellStyle name="常规 163" xfId="39" xr:uid="{00000000-0005-0000-0000-00009E000000}"/>
    <cellStyle name="常规 163 2" xfId="224" xr:uid="{00000000-0005-0000-0000-00009F000000}"/>
    <cellStyle name="常规 164" xfId="32" xr:uid="{00000000-0005-0000-0000-0000A0000000}"/>
    <cellStyle name="常规 164 2" xfId="226" xr:uid="{00000000-0005-0000-0000-0000A1000000}"/>
    <cellStyle name="常规 165" xfId="42" xr:uid="{00000000-0005-0000-0000-0000A2000000}"/>
    <cellStyle name="常规 165 2" xfId="227" xr:uid="{00000000-0005-0000-0000-0000A3000000}"/>
    <cellStyle name="常规 166" xfId="44" xr:uid="{00000000-0005-0000-0000-0000A4000000}"/>
    <cellStyle name="常规 166 2" xfId="230" xr:uid="{00000000-0005-0000-0000-0000A5000000}"/>
    <cellStyle name="常规 167" xfId="47" xr:uid="{00000000-0005-0000-0000-0000A6000000}"/>
    <cellStyle name="常规 167 2" xfId="232" xr:uid="{00000000-0005-0000-0000-0000A7000000}"/>
    <cellStyle name="常规 168" xfId="53" xr:uid="{00000000-0005-0000-0000-0000A8000000}"/>
    <cellStyle name="常规 168 2" xfId="71" xr:uid="{00000000-0005-0000-0000-0000A9000000}"/>
    <cellStyle name="常规 169" xfId="234" xr:uid="{00000000-0005-0000-0000-0000AA000000}"/>
    <cellStyle name="常规 169 2" xfId="182" xr:uid="{00000000-0005-0000-0000-0000AB000000}"/>
    <cellStyle name="常规 17" xfId="236" xr:uid="{00000000-0005-0000-0000-0000AC000000}"/>
    <cellStyle name="常规 17 2" xfId="240" xr:uid="{00000000-0005-0000-0000-0000AD000000}"/>
    <cellStyle name="常规 17 3" xfId="244" xr:uid="{00000000-0005-0000-0000-0000AE000000}"/>
    <cellStyle name="常规 170" xfId="43" xr:uid="{00000000-0005-0000-0000-0000AF000000}"/>
    <cellStyle name="常规 170 2" xfId="228" xr:uid="{00000000-0005-0000-0000-0000B0000000}"/>
    <cellStyle name="常规 171" xfId="45" xr:uid="{00000000-0005-0000-0000-0000B1000000}"/>
    <cellStyle name="常规 171 2" xfId="231" xr:uid="{00000000-0005-0000-0000-0000B2000000}"/>
    <cellStyle name="常规 172" xfId="48" xr:uid="{00000000-0005-0000-0000-0000B3000000}"/>
    <cellStyle name="常规 172 2" xfId="233" xr:uid="{00000000-0005-0000-0000-0000B4000000}"/>
    <cellStyle name="常规 173" xfId="54" xr:uid="{00000000-0005-0000-0000-0000B5000000}"/>
    <cellStyle name="常规 174" xfId="235" xr:uid="{00000000-0005-0000-0000-0000B6000000}"/>
    <cellStyle name="常规 174 2" xfId="533" xr:uid="{00000000-0005-0000-0000-0000B7000000}"/>
    <cellStyle name="常规 175" xfId="245" xr:uid="{00000000-0005-0000-0000-0000B8000000}"/>
    <cellStyle name="常规 176" xfId="246" xr:uid="{00000000-0005-0000-0000-0000B9000000}"/>
    <cellStyle name="常规 177" xfId="247" xr:uid="{00000000-0005-0000-0000-0000BA000000}"/>
    <cellStyle name="常规 178" xfId="248" xr:uid="{00000000-0005-0000-0000-0000BB000000}"/>
    <cellStyle name="常规 179" xfId="253" xr:uid="{00000000-0005-0000-0000-0000BC000000}"/>
    <cellStyle name="常规 18" xfId="254" xr:uid="{00000000-0005-0000-0000-0000BD000000}"/>
    <cellStyle name="常规 18 2" xfId="256" xr:uid="{00000000-0005-0000-0000-0000BE000000}"/>
    <cellStyle name="常规 180" xfId="512" xr:uid="{00000000-0005-0000-0000-0000BF000000}"/>
    <cellStyle name="常规 181" xfId="516" xr:uid="{00000000-0005-0000-0000-0000C0000000}"/>
    <cellStyle name="常规 182" xfId="557" xr:uid="{00000000-0005-0000-0000-0000C1000000}"/>
    <cellStyle name="常规 183" xfId="564" xr:uid="{00000000-0005-0000-0000-0000C2000000}"/>
    <cellStyle name="常规 19" xfId="260" xr:uid="{00000000-0005-0000-0000-0000C3000000}"/>
    <cellStyle name="常规 19 2" xfId="262" xr:uid="{00000000-0005-0000-0000-0000C4000000}"/>
    <cellStyle name="常规 19 3" xfId="542" xr:uid="{00000000-0005-0000-0000-0000C5000000}"/>
    <cellStyle name="常规 2" xfId="265" xr:uid="{00000000-0005-0000-0000-0000C6000000}"/>
    <cellStyle name="常规 2 10" xfId="519" xr:uid="{00000000-0005-0000-0000-0000C7000000}"/>
    <cellStyle name="常规 2 2" xfId="266" xr:uid="{00000000-0005-0000-0000-0000C8000000}"/>
    <cellStyle name="常规 2 2 2" xfId="269" xr:uid="{00000000-0005-0000-0000-0000C9000000}"/>
    <cellStyle name="常规 2 2 2 2" xfId="210" xr:uid="{00000000-0005-0000-0000-0000CA000000}"/>
    <cellStyle name="常规 2 3" xfId="270" xr:uid="{00000000-0005-0000-0000-0000CB000000}"/>
    <cellStyle name="常规 2 3 2" xfId="271" xr:uid="{00000000-0005-0000-0000-0000CC000000}"/>
    <cellStyle name="常规 2 4" xfId="272" xr:uid="{00000000-0005-0000-0000-0000CD000000}"/>
    <cellStyle name="常规 2 4 2" xfId="273" xr:uid="{00000000-0005-0000-0000-0000CE000000}"/>
    <cellStyle name="常规 2 4 2 2" xfId="276" xr:uid="{00000000-0005-0000-0000-0000CF000000}"/>
    <cellStyle name="常规 2 5" xfId="229" xr:uid="{00000000-0005-0000-0000-0000D0000000}"/>
    <cellStyle name="常规 2 5 2" xfId="277" xr:uid="{00000000-0005-0000-0000-0000D1000000}"/>
    <cellStyle name="常规 2 6" xfId="278" xr:uid="{00000000-0005-0000-0000-0000D2000000}"/>
    <cellStyle name="常规 2 7" xfId="279" xr:uid="{00000000-0005-0000-0000-0000D3000000}"/>
    <cellStyle name="常规 2 7 2" xfId="280" xr:uid="{00000000-0005-0000-0000-0000D4000000}"/>
    <cellStyle name="常规 2 8" xfId="281" xr:uid="{00000000-0005-0000-0000-0000D5000000}"/>
    <cellStyle name="常规 2 9" xfId="282" xr:uid="{00000000-0005-0000-0000-0000D6000000}"/>
    <cellStyle name="常规 20" xfId="201" xr:uid="{00000000-0005-0000-0000-0000D7000000}"/>
    <cellStyle name="常规 20 2" xfId="203" xr:uid="{00000000-0005-0000-0000-0000D8000000}"/>
    <cellStyle name="常规 20 3" xfId="531" xr:uid="{00000000-0005-0000-0000-0000D9000000}"/>
    <cellStyle name="常规 201" xfId="561" xr:uid="{00000000-0005-0000-0000-0000DA000000}"/>
    <cellStyle name="常规 21" xfId="96" xr:uid="{00000000-0005-0000-0000-0000DB000000}"/>
    <cellStyle name="常规 21 2" xfId="66" xr:uid="{00000000-0005-0000-0000-0000DC000000}"/>
    <cellStyle name="常规 21 3" xfId="523" xr:uid="{00000000-0005-0000-0000-0000DD000000}"/>
    <cellStyle name="常规 22" xfId="237" xr:uid="{00000000-0005-0000-0000-0000DE000000}"/>
    <cellStyle name="常规 22 2" xfId="241" xr:uid="{00000000-0005-0000-0000-0000DF000000}"/>
    <cellStyle name="常规 22 3" xfId="544" xr:uid="{00000000-0005-0000-0000-0000E0000000}"/>
    <cellStyle name="常规 23" xfId="255" xr:uid="{00000000-0005-0000-0000-0000E1000000}"/>
    <cellStyle name="常规 23 2" xfId="257" xr:uid="{00000000-0005-0000-0000-0000E2000000}"/>
    <cellStyle name="常规 23 3" xfId="525" xr:uid="{00000000-0005-0000-0000-0000E3000000}"/>
    <cellStyle name="常规 24" xfId="261" xr:uid="{00000000-0005-0000-0000-0000E4000000}"/>
    <cellStyle name="常规 24 2" xfId="263" xr:uid="{00000000-0005-0000-0000-0000E5000000}"/>
    <cellStyle name="常规 24 3" xfId="534" xr:uid="{00000000-0005-0000-0000-0000E6000000}"/>
    <cellStyle name="常规 25" xfId="283" xr:uid="{00000000-0005-0000-0000-0000E7000000}"/>
    <cellStyle name="常规 25 2" xfId="285" xr:uid="{00000000-0005-0000-0000-0000E8000000}"/>
    <cellStyle name="常规 25 3" xfId="545" xr:uid="{00000000-0005-0000-0000-0000E9000000}"/>
    <cellStyle name="常规 26" xfId="28" xr:uid="{00000000-0005-0000-0000-0000EA000000}"/>
    <cellStyle name="常规 26 2" xfId="9" xr:uid="{00000000-0005-0000-0000-0000EB000000}"/>
    <cellStyle name="常规 27" xfId="287" xr:uid="{00000000-0005-0000-0000-0000EC000000}"/>
    <cellStyle name="常规 27 2" xfId="289" xr:uid="{00000000-0005-0000-0000-0000ED000000}"/>
    <cellStyle name="常规 27 3" xfId="524" xr:uid="{00000000-0005-0000-0000-0000EE000000}"/>
    <cellStyle name="常规 28" xfId="293" xr:uid="{00000000-0005-0000-0000-0000EF000000}"/>
    <cellStyle name="常规 28 2" xfId="297" xr:uid="{00000000-0005-0000-0000-0000F0000000}"/>
    <cellStyle name="常规 29" xfId="301" xr:uid="{00000000-0005-0000-0000-0000F1000000}"/>
    <cellStyle name="常规 29 2" xfId="303" xr:uid="{00000000-0005-0000-0000-0000F2000000}"/>
    <cellStyle name="常规 29 2 2" xfId="306" xr:uid="{00000000-0005-0000-0000-0000F3000000}"/>
    <cellStyle name="常规 29 2 3" xfId="526" xr:uid="{00000000-0005-0000-0000-0000F4000000}"/>
    <cellStyle name="常规 29 3" xfId="308" xr:uid="{00000000-0005-0000-0000-0000F5000000}"/>
    <cellStyle name="常规 3" xfId="310" xr:uid="{00000000-0005-0000-0000-0000F6000000}"/>
    <cellStyle name="常规 3 2" xfId="311" xr:uid="{00000000-0005-0000-0000-0000F7000000}"/>
    <cellStyle name="常规 3 3" xfId="312" xr:uid="{00000000-0005-0000-0000-0000F8000000}"/>
    <cellStyle name="常规 3 3 2" xfId="313" xr:uid="{00000000-0005-0000-0000-0000F9000000}"/>
    <cellStyle name="常规 3 3 3" xfId="127" xr:uid="{00000000-0005-0000-0000-0000FA000000}"/>
    <cellStyle name="常规 3 3 4" xfId="264" xr:uid="{00000000-0005-0000-0000-0000FB000000}"/>
    <cellStyle name="常规 3 4" xfId="314" xr:uid="{00000000-0005-0000-0000-0000FC000000}"/>
    <cellStyle name="常规 3 4 2" xfId="315" xr:uid="{00000000-0005-0000-0000-0000FD000000}"/>
    <cellStyle name="常规 30" xfId="284" xr:uid="{00000000-0005-0000-0000-0000FE000000}"/>
    <cellStyle name="常规 30 2" xfId="286" xr:uid="{00000000-0005-0000-0000-0000FF000000}"/>
    <cellStyle name="常规 30 2 2" xfId="316" xr:uid="{00000000-0005-0000-0000-000000010000}"/>
    <cellStyle name="常规 30 2 3" xfId="540" xr:uid="{00000000-0005-0000-0000-000001010000}"/>
    <cellStyle name="常规 30 3" xfId="317" xr:uid="{00000000-0005-0000-0000-000002010000}"/>
    <cellStyle name="常规 31" xfId="29" xr:uid="{00000000-0005-0000-0000-000003010000}"/>
    <cellStyle name="常规 31 2" xfId="10" xr:uid="{00000000-0005-0000-0000-000004010000}"/>
    <cellStyle name="常规 31 2 2" xfId="318" xr:uid="{00000000-0005-0000-0000-000005010000}"/>
    <cellStyle name="常规 31 3" xfId="46" xr:uid="{00000000-0005-0000-0000-000006010000}"/>
    <cellStyle name="常规 32" xfId="288" xr:uid="{00000000-0005-0000-0000-000007010000}"/>
    <cellStyle name="常规 32 2" xfId="290" xr:uid="{00000000-0005-0000-0000-000008010000}"/>
    <cellStyle name="常规 32 2 2" xfId="321" xr:uid="{00000000-0005-0000-0000-000009010000}"/>
    <cellStyle name="常规 32 2 3" xfId="536" xr:uid="{00000000-0005-0000-0000-00000A010000}"/>
    <cellStyle name="常规 32 3" xfId="322" xr:uid="{00000000-0005-0000-0000-00000B010000}"/>
    <cellStyle name="常规 33" xfId="294" xr:uid="{00000000-0005-0000-0000-00000C010000}"/>
    <cellStyle name="常规 33 2" xfId="298" xr:uid="{00000000-0005-0000-0000-00000D010000}"/>
    <cellStyle name="常规 33 2 2" xfId="323" xr:uid="{00000000-0005-0000-0000-00000E010000}"/>
    <cellStyle name="常规 33 2 3" xfId="546" xr:uid="{00000000-0005-0000-0000-00000F010000}"/>
    <cellStyle name="常规 33 3" xfId="324" xr:uid="{00000000-0005-0000-0000-000010010000}"/>
    <cellStyle name="常规 34" xfId="302" xr:uid="{00000000-0005-0000-0000-000011010000}"/>
    <cellStyle name="常规 34 2" xfId="304" xr:uid="{00000000-0005-0000-0000-000012010000}"/>
    <cellStyle name="常规 34 2 2" xfId="307" xr:uid="{00000000-0005-0000-0000-000013010000}"/>
    <cellStyle name="常规 34 3" xfId="309" xr:uid="{00000000-0005-0000-0000-000014010000}"/>
    <cellStyle name="常规 35" xfId="325" xr:uid="{00000000-0005-0000-0000-000015010000}"/>
    <cellStyle name="常规 35 2" xfId="327" xr:uid="{00000000-0005-0000-0000-000016010000}"/>
    <cellStyle name="常规 35 2 2" xfId="21" xr:uid="{00000000-0005-0000-0000-000017010000}"/>
    <cellStyle name="常规 35 2 3" xfId="543" xr:uid="{00000000-0005-0000-0000-000018010000}"/>
    <cellStyle name="常规 35 3" xfId="329" xr:uid="{00000000-0005-0000-0000-000019010000}"/>
    <cellStyle name="常规 36" xfId="319" xr:uid="{00000000-0005-0000-0000-00001A010000}"/>
    <cellStyle name="常规 36 2" xfId="79" xr:uid="{00000000-0005-0000-0000-00001B010000}"/>
    <cellStyle name="常规 36 2 2" xfId="83" xr:uid="{00000000-0005-0000-0000-00001C010000}"/>
    <cellStyle name="常规 36 2 3" xfId="527" xr:uid="{00000000-0005-0000-0000-00001D010000}"/>
    <cellStyle name="常规 36 3" xfId="87" xr:uid="{00000000-0005-0000-0000-00001E010000}"/>
    <cellStyle name="常规 37" xfId="267" xr:uid="{00000000-0005-0000-0000-00001F010000}"/>
    <cellStyle name="常规 37 2" xfId="208" xr:uid="{00000000-0005-0000-0000-000020010000}"/>
    <cellStyle name="常规 37 2 2" xfId="213" xr:uid="{00000000-0005-0000-0000-000021010000}"/>
    <cellStyle name="常规 37 3" xfId="217" xr:uid="{00000000-0005-0000-0000-000022010000}"/>
    <cellStyle name="常规 38" xfId="331" xr:uid="{00000000-0005-0000-0000-000023010000}"/>
    <cellStyle name="常规 38 2" xfId="333" xr:uid="{00000000-0005-0000-0000-000024010000}"/>
    <cellStyle name="常规 38 2 2" xfId="335" xr:uid="{00000000-0005-0000-0000-000025010000}"/>
    <cellStyle name="常规 38 2 3" xfId="522" xr:uid="{00000000-0005-0000-0000-000026010000}"/>
    <cellStyle name="常规 38 3" xfId="337" xr:uid="{00000000-0005-0000-0000-000027010000}"/>
    <cellStyle name="常规 39" xfId="1" xr:uid="{00000000-0005-0000-0000-000028010000}"/>
    <cellStyle name="常规 39 2" xfId="339" xr:uid="{00000000-0005-0000-0000-000029010000}"/>
    <cellStyle name="常规 39 2 2" xfId="341" xr:uid="{00000000-0005-0000-0000-00002A010000}"/>
    <cellStyle name="常规 39 3" xfId="343" xr:uid="{00000000-0005-0000-0000-00002B010000}"/>
    <cellStyle name="常规 4" xfId="345" xr:uid="{00000000-0005-0000-0000-00002C010000}"/>
    <cellStyle name="常规 4 2" xfId="346" xr:uid="{00000000-0005-0000-0000-00002D010000}"/>
    <cellStyle name="常规 4 2 2" xfId="347" xr:uid="{00000000-0005-0000-0000-00002E010000}"/>
    <cellStyle name="常规 4 2 2 2" xfId="529" xr:uid="{00000000-0005-0000-0000-00002F010000}"/>
    <cellStyle name="常规 4 2 3" xfId="518" xr:uid="{00000000-0005-0000-0000-000030010000}"/>
    <cellStyle name="常规 4 3" xfId="305" xr:uid="{00000000-0005-0000-0000-000031010000}"/>
    <cellStyle name="常规 4 3 2" xfId="170" xr:uid="{00000000-0005-0000-0000-000032010000}"/>
    <cellStyle name="常规 4 3 3" xfId="180" xr:uid="{00000000-0005-0000-0000-000033010000}"/>
    <cellStyle name="常规 4 3 4" xfId="187" xr:uid="{00000000-0005-0000-0000-000034010000}"/>
    <cellStyle name="常规 4 4" xfId="348" xr:uid="{00000000-0005-0000-0000-000035010000}"/>
    <cellStyle name="常规 4 4 2" xfId="349" xr:uid="{00000000-0005-0000-0000-000036010000}"/>
    <cellStyle name="常规 4 5" xfId="70" xr:uid="{00000000-0005-0000-0000-000037010000}"/>
    <cellStyle name="常规 4 5 2" xfId="63" xr:uid="{00000000-0005-0000-0000-000038010000}"/>
    <cellStyle name="常规 40" xfId="326" xr:uid="{00000000-0005-0000-0000-000039010000}"/>
    <cellStyle name="常规 40 2" xfId="328" xr:uid="{00000000-0005-0000-0000-00003A010000}"/>
    <cellStyle name="常规 40 2 2" xfId="22" xr:uid="{00000000-0005-0000-0000-00003B010000}"/>
    <cellStyle name="常规 40 3" xfId="330" xr:uid="{00000000-0005-0000-0000-00003C010000}"/>
    <cellStyle name="常规 41" xfId="320" xr:uid="{00000000-0005-0000-0000-00003D010000}"/>
    <cellStyle name="常规 41 2" xfId="80" xr:uid="{00000000-0005-0000-0000-00003E010000}"/>
    <cellStyle name="常规 41 2 2" xfId="84" xr:uid="{00000000-0005-0000-0000-00003F010000}"/>
    <cellStyle name="常规 41 3" xfId="88" xr:uid="{00000000-0005-0000-0000-000040010000}"/>
    <cellStyle name="常规 42" xfId="268" xr:uid="{00000000-0005-0000-0000-000041010000}"/>
    <cellStyle name="常规 42 2" xfId="209" xr:uid="{00000000-0005-0000-0000-000042010000}"/>
    <cellStyle name="常规 42 2 2" xfId="214" xr:uid="{00000000-0005-0000-0000-000043010000}"/>
    <cellStyle name="常规 42 3" xfId="218" xr:uid="{00000000-0005-0000-0000-000044010000}"/>
    <cellStyle name="常规 43" xfId="332" xr:uid="{00000000-0005-0000-0000-000045010000}"/>
    <cellStyle name="常规 43 2" xfId="334" xr:uid="{00000000-0005-0000-0000-000046010000}"/>
    <cellStyle name="常规 43 2 2" xfId="336" xr:uid="{00000000-0005-0000-0000-000047010000}"/>
    <cellStyle name="常规 43 3" xfId="338" xr:uid="{00000000-0005-0000-0000-000048010000}"/>
    <cellStyle name="常规 44" xfId="2" xr:uid="{00000000-0005-0000-0000-000049010000}"/>
    <cellStyle name="常规 44 2" xfId="340" xr:uid="{00000000-0005-0000-0000-00004A010000}"/>
    <cellStyle name="常规 44 2 2" xfId="342" xr:uid="{00000000-0005-0000-0000-00004B010000}"/>
    <cellStyle name="常规 44 3" xfId="344" xr:uid="{00000000-0005-0000-0000-00004C010000}"/>
    <cellStyle name="常规 45" xfId="350" xr:uid="{00000000-0005-0000-0000-00004D010000}"/>
    <cellStyle name="常规 45 2" xfId="352" xr:uid="{00000000-0005-0000-0000-00004E010000}"/>
    <cellStyle name="常规 45 2 2" xfId="354" xr:uid="{00000000-0005-0000-0000-00004F010000}"/>
    <cellStyle name="常规 45 3" xfId="356" xr:uid="{00000000-0005-0000-0000-000050010000}"/>
    <cellStyle name="常规 46" xfId="358" xr:uid="{00000000-0005-0000-0000-000051010000}"/>
    <cellStyle name="常规 46 2" xfId="360" xr:uid="{00000000-0005-0000-0000-000052010000}"/>
    <cellStyle name="常规 46 2 2" xfId="258" xr:uid="{00000000-0005-0000-0000-000053010000}"/>
    <cellStyle name="常规 46 3" xfId="362" xr:uid="{00000000-0005-0000-0000-000054010000}"/>
    <cellStyle name="常规 47" xfId="364" xr:uid="{00000000-0005-0000-0000-000055010000}"/>
    <cellStyle name="常规 47 2" xfId="366" xr:uid="{00000000-0005-0000-0000-000056010000}"/>
    <cellStyle name="常规 47 2 2" xfId="368" xr:uid="{00000000-0005-0000-0000-000057010000}"/>
    <cellStyle name="常规 47 3" xfId="370" xr:uid="{00000000-0005-0000-0000-000058010000}"/>
    <cellStyle name="常规 48" xfId="150" xr:uid="{00000000-0005-0000-0000-000059010000}"/>
    <cellStyle name="常规 48 2" xfId="51" xr:uid="{00000000-0005-0000-0000-00005A010000}"/>
    <cellStyle name="常规 48 2 2" xfId="374" xr:uid="{00000000-0005-0000-0000-00005B010000}"/>
    <cellStyle name="常规 48 3" xfId="55" xr:uid="{00000000-0005-0000-0000-00005C010000}"/>
    <cellStyle name="常规 49" xfId="376" xr:uid="{00000000-0005-0000-0000-00005D010000}"/>
    <cellStyle name="常规 49 2" xfId="19" xr:uid="{00000000-0005-0000-0000-00005E010000}"/>
    <cellStyle name="常规 49 2 2" xfId="378" xr:uid="{00000000-0005-0000-0000-00005F010000}"/>
    <cellStyle name="常规 49 3" xfId="380" xr:uid="{00000000-0005-0000-0000-000060010000}"/>
    <cellStyle name="常规 5" xfId="382" xr:uid="{00000000-0005-0000-0000-000061010000}"/>
    <cellStyle name="常规 5 2" xfId="18" xr:uid="{00000000-0005-0000-0000-000062010000}"/>
    <cellStyle name="常规 5 2 2" xfId="25" xr:uid="{00000000-0005-0000-0000-000063010000}"/>
    <cellStyle name="常规 5 3" xfId="165" xr:uid="{00000000-0005-0000-0000-000064010000}"/>
    <cellStyle name="常规 5 4" xfId="171" xr:uid="{00000000-0005-0000-0000-000065010000}"/>
    <cellStyle name="常规 5 4 2" xfId="174" xr:uid="{00000000-0005-0000-0000-000066010000}"/>
    <cellStyle name="常规 5 5" xfId="181" xr:uid="{00000000-0005-0000-0000-000067010000}"/>
    <cellStyle name="常规 5 6" xfId="558" xr:uid="{00000000-0005-0000-0000-000068010000}"/>
    <cellStyle name="常规 50" xfId="351" xr:uid="{00000000-0005-0000-0000-000069010000}"/>
    <cellStyle name="常规 50 2" xfId="353" xr:uid="{00000000-0005-0000-0000-00006A010000}"/>
    <cellStyle name="常规 50 2 2" xfId="355" xr:uid="{00000000-0005-0000-0000-00006B010000}"/>
    <cellStyle name="常规 50 3" xfId="357" xr:uid="{00000000-0005-0000-0000-00006C010000}"/>
    <cellStyle name="常规 51" xfId="359" xr:uid="{00000000-0005-0000-0000-00006D010000}"/>
    <cellStyle name="常规 51 2" xfId="361" xr:uid="{00000000-0005-0000-0000-00006E010000}"/>
    <cellStyle name="常规 51 2 2" xfId="259" xr:uid="{00000000-0005-0000-0000-00006F010000}"/>
    <cellStyle name="常规 51 3" xfId="363" xr:uid="{00000000-0005-0000-0000-000070010000}"/>
    <cellStyle name="常规 52" xfId="365" xr:uid="{00000000-0005-0000-0000-000071010000}"/>
    <cellStyle name="常规 52 2" xfId="367" xr:uid="{00000000-0005-0000-0000-000072010000}"/>
    <cellStyle name="常规 52 2 2" xfId="369" xr:uid="{00000000-0005-0000-0000-000073010000}"/>
    <cellStyle name="常规 52 3" xfId="371" xr:uid="{00000000-0005-0000-0000-000074010000}"/>
    <cellStyle name="常规 53" xfId="151" xr:uid="{00000000-0005-0000-0000-000075010000}"/>
    <cellStyle name="常规 53 2" xfId="52" xr:uid="{00000000-0005-0000-0000-000076010000}"/>
    <cellStyle name="常规 53 2 2" xfId="375" xr:uid="{00000000-0005-0000-0000-000077010000}"/>
    <cellStyle name="常规 53 3" xfId="56" xr:uid="{00000000-0005-0000-0000-000078010000}"/>
    <cellStyle name="常规 54" xfId="377" xr:uid="{00000000-0005-0000-0000-000079010000}"/>
    <cellStyle name="常规 54 2" xfId="20" xr:uid="{00000000-0005-0000-0000-00007A010000}"/>
    <cellStyle name="常规 54 2 2" xfId="379" xr:uid="{00000000-0005-0000-0000-00007B010000}"/>
    <cellStyle name="常规 54 3" xfId="381" xr:uid="{00000000-0005-0000-0000-00007C010000}"/>
    <cellStyle name="常规 55" xfId="238" xr:uid="{00000000-0005-0000-0000-00007D010000}"/>
    <cellStyle name="常规 55 2" xfId="383" xr:uid="{00000000-0005-0000-0000-00007E010000}"/>
    <cellStyle name="常规 55 2 2" xfId="385" xr:uid="{00000000-0005-0000-0000-00007F010000}"/>
    <cellStyle name="常规 55 3" xfId="387" xr:uid="{00000000-0005-0000-0000-000080010000}"/>
    <cellStyle name="常规 56" xfId="242" xr:uid="{00000000-0005-0000-0000-000081010000}"/>
    <cellStyle name="常规 56 2" xfId="389" xr:uid="{00000000-0005-0000-0000-000082010000}"/>
    <cellStyle name="常规 56 2 2" xfId="391" xr:uid="{00000000-0005-0000-0000-000083010000}"/>
    <cellStyle name="常规 56 2 3" xfId="515" xr:uid="{00000000-0005-0000-0000-000084010000}"/>
    <cellStyle name="常规 56 3" xfId="274" xr:uid="{00000000-0005-0000-0000-000085010000}"/>
    <cellStyle name="常规 57" xfId="393" xr:uid="{00000000-0005-0000-0000-000086010000}"/>
    <cellStyle name="常规 57 2" xfId="291" xr:uid="{00000000-0005-0000-0000-000087010000}"/>
    <cellStyle name="常规 57 2 2" xfId="295" xr:uid="{00000000-0005-0000-0000-000088010000}"/>
    <cellStyle name="常规 57 2 3" xfId="521" xr:uid="{00000000-0005-0000-0000-000089010000}"/>
    <cellStyle name="常规 57 3" xfId="299" xr:uid="{00000000-0005-0000-0000-00008A010000}"/>
    <cellStyle name="常规 58" xfId="395" xr:uid="{00000000-0005-0000-0000-00008B010000}"/>
    <cellStyle name="常规 58 2" xfId="399" xr:uid="{00000000-0005-0000-0000-00008C010000}"/>
    <cellStyle name="常规 58 2 2" xfId="251" xr:uid="{00000000-0005-0000-0000-00008D010000}"/>
    <cellStyle name="常规 58 3" xfId="403" xr:uid="{00000000-0005-0000-0000-00008E010000}"/>
    <cellStyle name="常规 59" xfId="405" xr:uid="{00000000-0005-0000-0000-00008F010000}"/>
    <cellStyle name="常规 59 2" xfId="407" xr:uid="{00000000-0005-0000-0000-000090010000}"/>
    <cellStyle name="常规 59 2 2" xfId="372" xr:uid="{00000000-0005-0000-0000-000091010000}"/>
    <cellStyle name="常规 59 3" xfId="409" xr:uid="{00000000-0005-0000-0000-000092010000}"/>
    <cellStyle name="常规 6" xfId="15" xr:uid="{00000000-0005-0000-0000-000093010000}"/>
    <cellStyle name="常规 6 2" xfId="411" xr:uid="{00000000-0005-0000-0000-000094010000}"/>
    <cellStyle name="常规 6 3" xfId="412" xr:uid="{00000000-0005-0000-0000-000095010000}"/>
    <cellStyle name="常规 60" xfId="239" xr:uid="{00000000-0005-0000-0000-000096010000}"/>
    <cellStyle name="常规 60 2" xfId="384" xr:uid="{00000000-0005-0000-0000-000097010000}"/>
    <cellStyle name="常规 60 2 2" xfId="386" xr:uid="{00000000-0005-0000-0000-000098010000}"/>
    <cellStyle name="常规 60 2 3" xfId="532" xr:uid="{00000000-0005-0000-0000-000099010000}"/>
    <cellStyle name="常规 60 3" xfId="388" xr:uid="{00000000-0005-0000-0000-00009A010000}"/>
    <cellStyle name="常规 61" xfId="243" xr:uid="{00000000-0005-0000-0000-00009B010000}"/>
    <cellStyle name="常规 61 2" xfId="390" xr:uid="{00000000-0005-0000-0000-00009C010000}"/>
    <cellStyle name="常规 61 2 2" xfId="392" xr:uid="{00000000-0005-0000-0000-00009D010000}"/>
    <cellStyle name="常规 61 2 3" xfId="539" xr:uid="{00000000-0005-0000-0000-00009E010000}"/>
    <cellStyle name="常规 61 3" xfId="275" xr:uid="{00000000-0005-0000-0000-00009F010000}"/>
    <cellStyle name="常规 62" xfId="394" xr:uid="{00000000-0005-0000-0000-0000A0010000}"/>
    <cellStyle name="常规 62 2" xfId="292" xr:uid="{00000000-0005-0000-0000-0000A1010000}"/>
    <cellStyle name="常规 62 2 2" xfId="296" xr:uid="{00000000-0005-0000-0000-0000A2010000}"/>
    <cellStyle name="常规 62 3" xfId="300" xr:uid="{00000000-0005-0000-0000-0000A3010000}"/>
    <cellStyle name="常规 63" xfId="396" xr:uid="{00000000-0005-0000-0000-0000A4010000}"/>
    <cellStyle name="常规 63 2" xfId="400" xr:uid="{00000000-0005-0000-0000-0000A5010000}"/>
    <cellStyle name="常规 63 2 2" xfId="252" xr:uid="{00000000-0005-0000-0000-0000A6010000}"/>
    <cellStyle name="常规 63 3" xfId="404" xr:uid="{00000000-0005-0000-0000-0000A7010000}"/>
    <cellStyle name="常规 64" xfId="406" xr:uid="{00000000-0005-0000-0000-0000A8010000}"/>
    <cellStyle name="常规 64 2" xfId="408" xr:uid="{00000000-0005-0000-0000-0000A9010000}"/>
    <cellStyle name="常规 64 2 2" xfId="373" xr:uid="{00000000-0005-0000-0000-0000AA010000}"/>
    <cellStyle name="常规 64 2 3" xfId="530" xr:uid="{00000000-0005-0000-0000-0000AB010000}"/>
    <cellStyle name="常规 64 3" xfId="410" xr:uid="{00000000-0005-0000-0000-0000AC010000}"/>
    <cellStyle name="常规 65" xfId="413" xr:uid="{00000000-0005-0000-0000-0000AD010000}"/>
    <cellStyle name="常规 65 2" xfId="415" xr:uid="{00000000-0005-0000-0000-0000AE010000}"/>
    <cellStyle name="常规 65 2 2" xfId="130" xr:uid="{00000000-0005-0000-0000-0000AF010000}"/>
    <cellStyle name="常规 65 3" xfId="417" xr:uid="{00000000-0005-0000-0000-0000B0010000}"/>
    <cellStyle name="常规 66" xfId="101" xr:uid="{00000000-0005-0000-0000-0000B1010000}"/>
    <cellStyle name="常规 66 2" xfId="419" xr:uid="{00000000-0005-0000-0000-0000B2010000}"/>
    <cellStyle name="常规 66 2 2" xfId="421" xr:uid="{00000000-0005-0000-0000-0000B3010000}"/>
    <cellStyle name="常规 66 3" xfId="423" xr:uid="{00000000-0005-0000-0000-0000B4010000}"/>
    <cellStyle name="常规 67" xfId="425" xr:uid="{00000000-0005-0000-0000-0000B5010000}"/>
    <cellStyle name="常规 67 2" xfId="427" xr:uid="{00000000-0005-0000-0000-0000B6010000}"/>
    <cellStyle name="常规 67 2 2" xfId="429" xr:uid="{00000000-0005-0000-0000-0000B7010000}"/>
    <cellStyle name="常规 67 3" xfId="431" xr:uid="{00000000-0005-0000-0000-0000B8010000}"/>
    <cellStyle name="常规 68" xfId="433" xr:uid="{00000000-0005-0000-0000-0000B9010000}"/>
    <cellStyle name="常规 68 2" xfId="436" xr:uid="{00000000-0005-0000-0000-0000BA010000}"/>
    <cellStyle name="常规 68 2 2" xfId="36" xr:uid="{00000000-0005-0000-0000-0000BB010000}"/>
    <cellStyle name="常规 68 3" xfId="438" xr:uid="{00000000-0005-0000-0000-0000BC010000}"/>
    <cellStyle name="常规 69" xfId="440" xr:uid="{00000000-0005-0000-0000-0000BD010000}"/>
    <cellStyle name="常规 69 2" xfId="442" xr:uid="{00000000-0005-0000-0000-0000BE010000}"/>
    <cellStyle name="常规 69 2 2" xfId="444" xr:uid="{00000000-0005-0000-0000-0000BF010000}"/>
    <cellStyle name="常规 69 3" xfId="446" xr:uid="{00000000-0005-0000-0000-0000C0010000}"/>
    <cellStyle name="常规 7" xfId="448" xr:uid="{00000000-0005-0000-0000-0000C1010000}"/>
    <cellStyle name="常规 7 2" xfId="449" xr:uid="{00000000-0005-0000-0000-0000C2010000}"/>
    <cellStyle name="常规 7 3" xfId="11" xr:uid="{00000000-0005-0000-0000-0000C3010000}"/>
    <cellStyle name="常规 7 4" xfId="64" xr:uid="{00000000-0005-0000-0000-0000C4010000}"/>
    <cellStyle name="常规 70" xfId="414" xr:uid="{00000000-0005-0000-0000-0000C5010000}"/>
    <cellStyle name="常规 70 2" xfId="416" xr:uid="{00000000-0005-0000-0000-0000C6010000}"/>
    <cellStyle name="常规 70 2 2" xfId="131" xr:uid="{00000000-0005-0000-0000-0000C7010000}"/>
    <cellStyle name="常规 70 3" xfId="418" xr:uid="{00000000-0005-0000-0000-0000C8010000}"/>
    <cellStyle name="常规 71" xfId="102" xr:uid="{00000000-0005-0000-0000-0000C9010000}"/>
    <cellStyle name="常规 71 2" xfId="420" xr:uid="{00000000-0005-0000-0000-0000CA010000}"/>
    <cellStyle name="常规 71 2 2" xfId="422" xr:uid="{00000000-0005-0000-0000-0000CB010000}"/>
    <cellStyle name="常规 71 3" xfId="424" xr:uid="{00000000-0005-0000-0000-0000CC010000}"/>
    <cellStyle name="常规 72" xfId="426" xr:uid="{00000000-0005-0000-0000-0000CD010000}"/>
    <cellStyle name="常规 72 2" xfId="428" xr:uid="{00000000-0005-0000-0000-0000CE010000}"/>
    <cellStyle name="常规 72 2 2" xfId="430" xr:uid="{00000000-0005-0000-0000-0000CF010000}"/>
    <cellStyle name="常规 72 3" xfId="432" xr:uid="{00000000-0005-0000-0000-0000D0010000}"/>
    <cellStyle name="常规 73" xfId="434" xr:uid="{00000000-0005-0000-0000-0000D1010000}"/>
    <cellStyle name="常规 73 2" xfId="437" xr:uid="{00000000-0005-0000-0000-0000D2010000}"/>
    <cellStyle name="常规 73 2 2" xfId="37" xr:uid="{00000000-0005-0000-0000-0000D3010000}"/>
    <cellStyle name="常规 73 2 3" xfId="549" xr:uid="{00000000-0005-0000-0000-0000D4010000}"/>
    <cellStyle name="常规 73 3" xfId="439" xr:uid="{00000000-0005-0000-0000-0000D5010000}"/>
    <cellStyle name="常规 74" xfId="441" xr:uid="{00000000-0005-0000-0000-0000D6010000}"/>
    <cellStyle name="常规 74 2" xfId="443" xr:uid="{00000000-0005-0000-0000-0000D7010000}"/>
    <cellStyle name="常规 74 2 2" xfId="445" xr:uid="{00000000-0005-0000-0000-0000D8010000}"/>
    <cellStyle name="常规 74 3" xfId="447" xr:uid="{00000000-0005-0000-0000-0000D9010000}"/>
    <cellStyle name="常规 75" xfId="450" xr:uid="{00000000-0005-0000-0000-0000DA010000}"/>
    <cellStyle name="常规 75 2" xfId="452" xr:uid="{00000000-0005-0000-0000-0000DB010000}"/>
    <cellStyle name="常规 76" xfId="454" xr:uid="{00000000-0005-0000-0000-0000DC010000}"/>
    <cellStyle name="常规 76 2" xfId="456" xr:uid="{00000000-0005-0000-0000-0000DD010000}"/>
    <cellStyle name="常规 77" xfId="458" xr:uid="{00000000-0005-0000-0000-0000DE010000}"/>
    <cellStyle name="常规 77 2" xfId="144" xr:uid="{00000000-0005-0000-0000-0000DF010000}"/>
    <cellStyle name="常规 78" xfId="397" xr:uid="{00000000-0005-0000-0000-0000E0010000}"/>
    <cellStyle name="常规 78 2" xfId="249" xr:uid="{00000000-0005-0000-0000-0000E1010000}"/>
    <cellStyle name="常规 79" xfId="401" xr:uid="{00000000-0005-0000-0000-0000E2010000}"/>
    <cellStyle name="常规 79 2" xfId="460" xr:uid="{00000000-0005-0000-0000-0000E3010000}"/>
    <cellStyle name="常规 8" xfId="435" xr:uid="{00000000-0005-0000-0000-0000E4010000}"/>
    <cellStyle name="常规 8 2" xfId="35" xr:uid="{00000000-0005-0000-0000-0000E5010000}"/>
    <cellStyle name="常规 8 2 2" xfId="514" xr:uid="{00000000-0005-0000-0000-0000E6010000}"/>
    <cellStyle name="常规 8 3" xfId="30" xr:uid="{00000000-0005-0000-0000-0000E7010000}"/>
    <cellStyle name="常规 8 4" xfId="61" xr:uid="{00000000-0005-0000-0000-0000E8010000}"/>
    <cellStyle name="常规 8 5" xfId="547" xr:uid="{00000000-0005-0000-0000-0000E9010000}"/>
    <cellStyle name="常规 80" xfId="451" xr:uid="{00000000-0005-0000-0000-0000EA010000}"/>
    <cellStyle name="常规 80 2" xfId="453" xr:uid="{00000000-0005-0000-0000-0000EB010000}"/>
    <cellStyle name="常规 80 3" xfId="462" xr:uid="{00000000-0005-0000-0000-0000EC010000}"/>
    <cellStyle name="常规 80 3 2" xfId="463" xr:uid="{00000000-0005-0000-0000-0000ED010000}"/>
    <cellStyle name="常规 80 3 3" xfId="551" xr:uid="{00000000-0005-0000-0000-0000EE010000}"/>
    <cellStyle name="常规 80 4" xfId="464" xr:uid="{00000000-0005-0000-0000-0000EF010000}"/>
    <cellStyle name="常规 81" xfId="455" xr:uid="{00000000-0005-0000-0000-0000F0010000}"/>
    <cellStyle name="常规 81 2" xfId="457" xr:uid="{00000000-0005-0000-0000-0000F1010000}"/>
    <cellStyle name="常规 81 2 2" xfId="465" xr:uid="{00000000-0005-0000-0000-0000F2010000}"/>
    <cellStyle name="常规 81 3" xfId="466" xr:uid="{00000000-0005-0000-0000-0000F3010000}"/>
    <cellStyle name="常规 81 4" xfId="467" xr:uid="{00000000-0005-0000-0000-0000F4010000}"/>
    <cellStyle name="常规 82" xfId="459" xr:uid="{00000000-0005-0000-0000-0000F5010000}"/>
    <cellStyle name="常规 82 2" xfId="145" xr:uid="{00000000-0005-0000-0000-0000F6010000}"/>
    <cellStyle name="常规 82 3" xfId="550" xr:uid="{00000000-0005-0000-0000-0000F7010000}"/>
    <cellStyle name="常规 83" xfId="398" xr:uid="{00000000-0005-0000-0000-0000F8010000}"/>
    <cellStyle name="常规 83 2" xfId="250" xr:uid="{00000000-0005-0000-0000-0000F9010000}"/>
    <cellStyle name="常规 84" xfId="402" xr:uid="{00000000-0005-0000-0000-0000FA010000}"/>
    <cellStyle name="常规 84 2" xfId="461" xr:uid="{00000000-0005-0000-0000-0000FB010000}"/>
    <cellStyle name="常规 85" xfId="27" xr:uid="{00000000-0005-0000-0000-0000FC010000}"/>
    <cellStyle name="常规 85 2" xfId="41" xr:uid="{00000000-0005-0000-0000-0000FD010000}"/>
    <cellStyle name="常规 86" xfId="469" xr:uid="{00000000-0005-0000-0000-0000FE010000}"/>
    <cellStyle name="常规 86 2" xfId="471" xr:uid="{00000000-0005-0000-0000-0000FF010000}"/>
    <cellStyle name="常规 87" xfId="473" xr:uid="{00000000-0005-0000-0000-000000020000}"/>
    <cellStyle name="常规 87 2" xfId="475" xr:uid="{00000000-0005-0000-0000-000001020000}"/>
    <cellStyle name="常规 87 3" xfId="553" xr:uid="{00000000-0005-0000-0000-000002020000}"/>
    <cellStyle name="常规 88" xfId="477" xr:uid="{00000000-0005-0000-0000-000003020000}"/>
    <cellStyle name="常规 88 2" xfId="479" xr:uid="{00000000-0005-0000-0000-000004020000}"/>
    <cellStyle name="常规 88 3" xfId="554" xr:uid="{00000000-0005-0000-0000-000005020000}"/>
    <cellStyle name="常规 89" xfId="481" xr:uid="{00000000-0005-0000-0000-000006020000}"/>
    <cellStyle name="常规 89 2" xfId="483" xr:uid="{00000000-0005-0000-0000-000007020000}"/>
    <cellStyle name="常规 89 3" xfId="555" xr:uid="{00000000-0005-0000-0000-000008020000}"/>
    <cellStyle name="常规 9" xfId="484" xr:uid="{00000000-0005-0000-0000-000009020000}"/>
    <cellStyle name="常规 9 2" xfId="485" xr:uid="{00000000-0005-0000-0000-00000A020000}"/>
    <cellStyle name="常规 9 2 2" xfId="486" xr:uid="{00000000-0005-0000-0000-00000B020000}"/>
    <cellStyle name="常规 9 2 3" xfId="487" xr:uid="{00000000-0005-0000-0000-00000C020000}"/>
    <cellStyle name="常规 9 3" xfId="488" xr:uid="{00000000-0005-0000-0000-00000D020000}"/>
    <cellStyle name="常规 9 4" xfId="72" xr:uid="{00000000-0005-0000-0000-00000E020000}"/>
    <cellStyle name="常规 90" xfId="26" xr:uid="{00000000-0005-0000-0000-00000F020000}"/>
    <cellStyle name="常规 90 2" xfId="40" xr:uid="{00000000-0005-0000-0000-000010020000}"/>
    <cellStyle name="常规 91" xfId="468" xr:uid="{00000000-0005-0000-0000-000011020000}"/>
    <cellStyle name="常规 91 2" xfId="470" xr:uid="{00000000-0005-0000-0000-000012020000}"/>
    <cellStyle name="常规 91 3" xfId="489" xr:uid="{00000000-0005-0000-0000-000013020000}"/>
    <cellStyle name="常规 91 4" xfId="490" xr:uid="{00000000-0005-0000-0000-000014020000}"/>
    <cellStyle name="常规 92" xfId="472" xr:uid="{00000000-0005-0000-0000-000015020000}"/>
    <cellStyle name="常规 92 2" xfId="474" xr:uid="{00000000-0005-0000-0000-000016020000}"/>
    <cellStyle name="常规 92 3" xfId="552" xr:uid="{00000000-0005-0000-0000-000017020000}"/>
    <cellStyle name="常规 93" xfId="476" xr:uid="{00000000-0005-0000-0000-000018020000}"/>
    <cellStyle name="常规 93 2" xfId="478" xr:uid="{00000000-0005-0000-0000-000019020000}"/>
    <cellStyle name="常规 94" xfId="480" xr:uid="{00000000-0005-0000-0000-00001A020000}"/>
    <cellStyle name="常规 94 2" xfId="482" xr:uid="{00000000-0005-0000-0000-00001B020000}"/>
    <cellStyle name="常规 95" xfId="491" xr:uid="{00000000-0005-0000-0000-00001C020000}"/>
    <cellStyle name="常规 95 2" xfId="492" xr:uid="{00000000-0005-0000-0000-00001D020000}"/>
    <cellStyle name="常规 96" xfId="493" xr:uid="{00000000-0005-0000-0000-00001E020000}"/>
    <cellStyle name="常规 96 2" xfId="494" xr:uid="{00000000-0005-0000-0000-00001F020000}"/>
    <cellStyle name="常规 96 3" xfId="556" xr:uid="{00000000-0005-0000-0000-000020020000}"/>
    <cellStyle name="常规 97" xfId="495" xr:uid="{00000000-0005-0000-0000-000021020000}"/>
    <cellStyle name="常规 97 2" xfId="496" xr:uid="{00000000-0005-0000-0000-000022020000}"/>
    <cellStyle name="常规 98" xfId="497" xr:uid="{00000000-0005-0000-0000-000023020000}"/>
    <cellStyle name="常规 98 2" xfId="498" xr:uid="{00000000-0005-0000-0000-000024020000}"/>
    <cellStyle name="常规 99" xfId="499" xr:uid="{00000000-0005-0000-0000-000025020000}"/>
    <cellStyle name="常规 99 2" xfId="500" xr:uid="{00000000-0005-0000-0000-000026020000}"/>
    <cellStyle name="货币 2" xfId="541" xr:uid="{00000000-0005-0000-0000-000033020000}"/>
    <cellStyle name="超链接 2" xfId="501" xr:uid="{00000000-0005-0000-0000-000028020000}"/>
    <cellStyle name="超链接 2 2" xfId="502" xr:uid="{00000000-0005-0000-0000-000029020000}"/>
    <cellStyle name="超链接 3" xfId="503" xr:uid="{00000000-0005-0000-0000-00002A020000}"/>
    <cellStyle name="超链接 3 2" xfId="504" xr:uid="{00000000-0005-0000-0000-00002B020000}"/>
    <cellStyle name="超链接 4" xfId="505" xr:uid="{00000000-0005-0000-0000-00002C020000}"/>
    <cellStyle name="超链接 4 2" xfId="506" xr:uid="{00000000-0005-0000-0000-00002D020000}"/>
    <cellStyle name="超链接 5" xfId="507" xr:uid="{00000000-0005-0000-0000-00002E020000}"/>
    <cellStyle name="超链接 6" xfId="508" xr:uid="{00000000-0005-0000-0000-00002F020000}"/>
    <cellStyle name="超链接 7" xfId="537" xr:uid="{00000000-0005-0000-0000-000030020000}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6" Type="http://schemas.openxmlformats.org/officeDocument/2006/relationships/image" Target="../media/image16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174</xdr:row>
      <xdr:rowOff>0</xdr:rowOff>
    </xdr:from>
    <xdr:to>
      <xdr:col>2</xdr:col>
      <xdr:colOff>704850</xdr:colOff>
      <xdr:row>174</xdr:row>
      <xdr:rowOff>0</xdr:rowOff>
    </xdr:to>
    <xdr:pic>
      <xdr:nvPicPr>
        <xdr:cNvPr id="66" name="图片 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4248150"/>
          <a:ext cx="6191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127635</xdr:colOff>
      <xdr:row>176</xdr:row>
      <xdr:rowOff>0</xdr:rowOff>
    </xdr:from>
    <xdr:to>
      <xdr:col>3</xdr:col>
      <xdr:colOff>367665</xdr:colOff>
      <xdr:row>178</xdr:row>
      <xdr:rowOff>73684</xdr:rowOff>
    </xdr:to>
    <xdr:sp macro="" textlink="">
      <xdr:nvSpPr>
        <xdr:cNvPr id="133" name="AutoShape 15" descr="JBQ7)40T}NCJCK5_QRLU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>
        <a:xfrm>
          <a:off x="2337435" y="10346055"/>
          <a:ext cx="24003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127635</xdr:colOff>
      <xdr:row>178</xdr:row>
      <xdr:rowOff>0</xdr:rowOff>
    </xdr:from>
    <xdr:ext cx="240030" cy="666750"/>
    <xdr:sp macro="" textlink="">
      <xdr:nvSpPr>
        <xdr:cNvPr id="91" name="AutoShape 15" descr="JBQ7)40T}NCJCK5_QRLU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>
        <a:xfrm>
          <a:off x="1857411" y="8163644"/>
          <a:ext cx="24003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174</xdr:row>
      <xdr:rowOff>0</xdr:rowOff>
    </xdr:from>
    <xdr:ext cx="304800" cy="952500"/>
    <xdr:sp macro="" textlink="">
      <xdr:nvSpPr>
        <xdr:cNvPr id="20" name="AutoShape 36" descr="BC~ZCEGL`_9[3O[N$`_%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379220" y="22364700"/>
          <a:ext cx="3048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174</xdr:row>
      <xdr:rowOff>0</xdr:rowOff>
    </xdr:from>
    <xdr:to>
      <xdr:col>2</xdr:col>
      <xdr:colOff>304800</xdr:colOff>
      <xdr:row>174</xdr:row>
      <xdr:rowOff>304800</xdr:rowOff>
    </xdr:to>
    <xdr:sp macro="" textlink="">
      <xdr:nvSpPr>
        <xdr:cNvPr id="33" name="AutoShape 5" descr="C:\Users\Echo\AppData\Roaming\Tencent\Users\285829610\QQ\WinTemp\RichOle\0%6AXLVP9}Z$(039NC%3N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379220" y="350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174</xdr:row>
      <xdr:rowOff>0</xdr:rowOff>
    </xdr:from>
    <xdr:to>
      <xdr:col>2</xdr:col>
      <xdr:colOff>304800</xdr:colOff>
      <xdr:row>174</xdr:row>
      <xdr:rowOff>304800</xdr:rowOff>
    </xdr:to>
    <xdr:sp macro="" textlink="">
      <xdr:nvSpPr>
        <xdr:cNvPr id="34" name="AutoShape 6" descr="C:\Users\Echo\AppData\Roaming\Tencent\Users\285829610\QQ\WinTemp\RichOle\0%6AXLVP9}Z$(039NC%3N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379220" y="350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174</xdr:row>
      <xdr:rowOff>0</xdr:rowOff>
    </xdr:from>
    <xdr:to>
      <xdr:col>2</xdr:col>
      <xdr:colOff>304800</xdr:colOff>
      <xdr:row>174</xdr:row>
      <xdr:rowOff>304800</xdr:rowOff>
    </xdr:to>
    <xdr:sp macro="" textlink="">
      <xdr:nvSpPr>
        <xdr:cNvPr id="35" name="AutoShape 8" descr="C:\Users\Echo\AppData\Roaming\Tencent\Users\285829610\QQ\WinTemp\RichOle\0%6AXLVP9}Z$(039NC%3N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379220" y="350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174</xdr:row>
      <xdr:rowOff>0</xdr:rowOff>
    </xdr:from>
    <xdr:to>
      <xdr:col>2</xdr:col>
      <xdr:colOff>304800</xdr:colOff>
      <xdr:row>174</xdr:row>
      <xdr:rowOff>304800</xdr:rowOff>
    </xdr:to>
    <xdr:sp macro="" textlink="">
      <xdr:nvSpPr>
        <xdr:cNvPr id="36" name="AutoShape 47" descr="C:\Users\Echo\AppData\Roaming\Tencent\Users\285829610\QQ\WinTemp\RichOle\VTK)`4UPUUON[WX%3RNR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379220" y="3501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174</xdr:row>
      <xdr:rowOff>0</xdr:rowOff>
    </xdr:from>
    <xdr:ext cx="304800" cy="304800"/>
    <xdr:sp macro="" textlink="">
      <xdr:nvSpPr>
        <xdr:cNvPr id="47" name="AutoShape 5" descr="C:\Users\Echo\AppData\Roaming\Tencent\Users\285829610\QQ\WinTemp\RichOle\0%6AXLVP9}Z$(039NC%3N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48906" y="209406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174</xdr:row>
      <xdr:rowOff>0</xdr:rowOff>
    </xdr:from>
    <xdr:ext cx="304800" cy="304800"/>
    <xdr:sp macro="" textlink="">
      <xdr:nvSpPr>
        <xdr:cNvPr id="48" name="AutoShape 6" descr="C:\Users\Echo\AppData\Roaming\Tencent\Users\285829610\QQ\WinTemp\RichOle\0%6AXLVP9}Z$(039NC%3N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948906" y="209406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174</xdr:row>
      <xdr:rowOff>0</xdr:rowOff>
    </xdr:from>
    <xdr:ext cx="304800" cy="304800"/>
    <xdr:sp macro="" textlink="">
      <xdr:nvSpPr>
        <xdr:cNvPr id="49" name="AutoShape 8" descr="C:\Users\Echo\AppData\Roaming\Tencent\Users\285829610\QQ\WinTemp\RichOle\0%6AXLVP9}Z$(039NC%3N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48906" y="209406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174</xdr:row>
      <xdr:rowOff>0</xdr:rowOff>
    </xdr:from>
    <xdr:ext cx="304800" cy="304800"/>
    <xdr:sp macro="" textlink="">
      <xdr:nvSpPr>
        <xdr:cNvPr id="50" name="AutoShape 47" descr="C:\Users\Echo\AppData\Roaming\Tencent\Users\285829610\QQ\WinTemp\RichOle\VTK)`4UPUUON[WX%3RNR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948906" y="209406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174</xdr:row>
      <xdr:rowOff>0</xdr:rowOff>
    </xdr:from>
    <xdr:to>
      <xdr:col>2</xdr:col>
      <xdr:colOff>304800</xdr:colOff>
      <xdr:row>174</xdr:row>
      <xdr:rowOff>304800</xdr:rowOff>
    </xdr:to>
    <xdr:sp macro="" textlink="">
      <xdr:nvSpPr>
        <xdr:cNvPr id="1032" name="AutoShape 8" descr="blob:https://web.whatsapp.com/eac5c6a1-8b94-4911-94ea-2213fe12c28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990600" y="41887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79075</xdr:colOff>
      <xdr:row>187</xdr:row>
      <xdr:rowOff>546338</xdr:rowOff>
    </xdr:from>
    <xdr:to>
      <xdr:col>10</xdr:col>
      <xdr:colOff>1306739</xdr:colOff>
      <xdr:row>190</xdr:row>
      <xdr:rowOff>158151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3698" y="12644885"/>
          <a:ext cx="1227664" cy="1193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174</xdr:row>
      <xdr:rowOff>0</xdr:rowOff>
    </xdr:from>
    <xdr:to>
      <xdr:col>2</xdr:col>
      <xdr:colOff>304800</xdr:colOff>
      <xdr:row>174</xdr:row>
      <xdr:rowOff>304800</xdr:rowOff>
    </xdr:to>
    <xdr:sp macro="" textlink="">
      <xdr:nvSpPr>
        <xdr:cNvPr id="25" name="AutoShape 5" descr="C:\Users\Echo\AppData\Roaming\Tencent\Users\285829610\QQ\WinTemp\RichOle\0%6AXLVP9}Z$(039NC%3N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1325880" y="1432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174</xdr:row>
      <xdr:rowOff>0</xdr:rowOff>
    </xdr:from>
    <xdr:to>
      <xdr:col>2</xdr:col>
      <xdr:colOff>304800</xdr:colOff>
      <xdr:row>174</xdr:row>
      <xdr:rowOff>304800</xdr:rowOff>
    </xdr:to>
    <xdr:sp macro="" textlink="">
      <xdr:nvSpPr>
        <xdr:cNvPr id="26" name="AutoShape 6" descr="C:\Users\Echo\AppData\Roaming\Tencent\Users\285829610\QQ\WinTemp\RichOle\0%6AXLVP9}Z$(039NC%3N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1325880" y="1432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174</xdr:row>
      <xdr:rowOff>0</xdr:rowOff>
    </xdr:from>
    <xdr:to>
      <xdr:col>2</xdr:col>
      <xdr:colOff>304800</xdr:colOff>
      <xdr:row>174</xdr:row>
      <xdr:rowOff>304800</xdr:rowOff>
    </xdr:to>
    <xdr:sp macro="" textlink="">
      <xdr:nvSpPr>
        <xdr:cNvPr id="27" name="AutoShape 8" descr="C:\Users\Echo\AppData\Roaming\Tencent\Users\285829610\QQ\WinTemp\RichOle\0%6AXLVP9}Z$(039NC%3N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1325880" y="1432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320270</xdr:colOff>
      <xdr:row>11</xdr:row>
      <xdr:rowOff>165338</xdr:rowOff>
    </xdr:from>
    <xdr:to>
      <xdr:col>2</xdr:col>
      <xdr:colOff>800100</xdr:colOff>
      <xdr:row>11</xdr:row>
      <xdr:rowOff>662939</xdr:rowOff>
    </xdr:to>
    <xdr:pic>
      <xdr:nvPicPr>
        <xdr:cNvPr id="38" name="图片 3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666" y="3579961"/>
          <a:ext cx="479830" cy="497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323778</xdr:colOff>
      <xdr:row>12</xdr:row>
      <xdr:rowOff>122208</xdr:rowOff>
    </xdr:from>
    <xdr:to>
      <xdr:col>2</xdr:col>
      <xdr:colOff>639793</xdr:colOff>
      <xdr:row>12</xdr:row>
      <xdr:rowOff>540293</xdr:rowOff>
    </xdr:to>
    <xdr:pic>
      <xdr:nvPicPr>
        <xdr:cNvPr id="39" name="图片 3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174" y="4298831"/>
          <a:ext cx="316015" cy="41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256575</xdr:colOff>
      <xdr:row>13</xdr:row>
      <xdr:rowOff>100640</xdr:rowOff>
    </xdr:from>
    <xdr:to>
      <xdr:col>2</xdr:col>
      <xdr:colOff>722748</xdr:colOff>
      <xdr:row>13</xdr:row>
      <xdr:rowOff>584295</xdr:rowOff>
    </xdr:to>
    <xdr:pic>
      <xdr:nvPicPr>
        <xdr:cNvPr id="40" name="图片 3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971" y="4277263"/>
          <a:ext cx="466173" cy="483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287547</xdr:colOff>
      <xdr:row>14</xdr:row>
      <xdr:rowOff>104542</xdr:rowOff>
    </xdr:from>
    <xdr:to>
      <xdr:col>2</xdr:col>
      <xdr:colOff>701615</xdr:colOff>
      <xdr:row>14</xdr:row>
      <xdr:rowOff>590622</xdr:rowOff>
    </xdr:to>
    <xdr:pic>
      <xdr:nvPicPr>
        <xdr:cNvPr id="41" name="图片 3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943" y="5043165"/>
          <a:ext cx="414068" cy="486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224198</xdr:colOff>
      <xdr:row>15</xdr:row>
      <xdr:rowOff>165338</xdr:rowOff>
    </xdr:from>
    <xdr:to>
      <xdr:col>2</xdr:col>
      <xdr:colOff>723611</xdr:colOff>
      <xdr:row>15</xdr:row>
      <xdr:rowOff>645543</xdr:rowOff>
    </xdr:to>
    <xdr:pic>
      <xdr:nvPicPr>
        <xdr:cNvPr id="43" name="图片 4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594" y="5865961"/>
          <a:ext cx="499413" cy="480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179717</xdr:colOff>
      <xdr:row>16</xdr:row>
      <xdr:rowOff>104523</xdr:rowOff>
    </xdr:from>
    <xdr:to>
      <xdr:col>2</xdr:col>
      <xdr:colOff>719444</xdr:colOff>
      <xdr:row>16</xdr:row>
      <xdr:rowOff>683643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113" y="7329146"/>
          <a:ext cx="539727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243121</xdr:colOff>
      <xdr:row>17</xdr:row>
      <xdr:rowOff>151968</xdr:rowOff>
    </xdr:from>
    <xdr:to>
      <xdr:col>2</xdr:col>
      <xdr:colOff>644886</xdr:colOff>
      <xdr:row>17</xdr:row>
      <xdr:rowOff>586308</xdr:rowOff>
    </xdr:to>
    <xdr:pic>
      <xdr:nvPicPr>
        <xdr:cNvPr id="46" name="图片 5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517" y="8138591"/>
          <a:ext cx="40176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18</xdr:row>
      <xdr:rowOff>30480</xdr:rowOff>
    </xdr:from>
    <xdr:to>
      <xdr:col>2</xdr:col>
      <xdr:colOff>906780</xdr:colOff>
      <xdr:row>18</xdr:row>
      <xdr:rowOff>662940</xdr:rowOff>
    </xdr:to>
    <xdr:pic>
      <xdr:nvPicPr>
        <xdr:cNvPr id="52" name="图片 5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18074640"/>
          <a:ext cx="6096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279783</xdr:colOff>
      <xdr:row>19</xdr:row>
      <xdr:rowOff>111281</xdr:rowOff>
    </xdr:from>
    <xdr:to>
      <xdr:col>2</xdr:col>
      <xdr:colOff>988443</xdr:colOff>
      <xdr:row>19</xdr:row>
      <xdr:rowOff>667541</xdr:rowOff>
    </xdr:to>
    <xdr:pic>
      <xdr:nvPicPr>
        <xdr:cNvPr id="53" name="图片 5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179" y="9621904"/>
          <a:ext cx="7086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342900</xdr:colOff>
      <xdr:row>21</xdr:row>
      <xdr:rowOff>22860</xdr:rowOff>
    </xdr:from>
    <xdr:to>
      <xdr:col>2</xdr:col>
      <xdr:colOff>838200</xdr:colOff>
      <xdr:row>21</xdr:row>
      <xdr:rowOff>632460</xdr:rowOff>
    </xdr:to>
    <xdr:pic>
      <xdr:nvPicPr>
        <xdr:cNvPr id="56" name="图片 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19453860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280214</xdr:colOff>
      <xdr:row>20</xdr:row>
      <xdr:rowOff>152689</xdr:rowOff>
    </xdr:from>
    <xdr:to>
      <xdr:col>2</xdr:col>
      <xdr:colOff>833886</xdr:colOff>
      <xdr:row>20</xdr:row>
      <xdr:rowOff>706361</xdr:rowOff>
    </xdr:to>
    <xdr:pic>
      <xdr:nvPicPr>
        <xdr:cNvPr id="57" name="图片 5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610" y="10425312"/>
          <a:ext cx="553672" cy="553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196395</xdr:colOff>
      <xdr:row>22</xdr:row>
      <xdr:rowOff>73612</xdr:rowOff>
    </xdr:from>
    <xdr:to>
      <xdr:col>2</xdr:col>
      <xdr:colOff>889815</xdr:colOff>
      <xdr:row>22</xdr:row>
      <xdr:rowOff>675592</xdr:rowOff>
    </xdr:to>
    <xdr:pic>
      <xdr:nvPicPr>
        <xdr:cNvPr id="58" name="图片 3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91" y="11870235"/>
          <a:ext cx="6934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165340</xdr:colOff>
      <xdr:row>24</xdr:row>
      <xdr:rowOff>62556</xdr:rowOff>
    </xdr:from>
    <xdr:to>
      <xdr:col>2</xdr:col>
      <xdr:colOff>716280</xdr:colOff>
      <xdr:row>24</xdr:row>
      <xdr:rowOff>662939</xdr:rowOff>
    </xdr:to>
    <xdr:pic>
      <xdr:nvPicPr>
        <xdr:cNvPr id="59" name="图片 6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36" y="12621179"/>
          <a:ext cx="550940" cy="60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265981</xdr:colOff>
      <xdr:row>25</xdr:row>
      <xdr:rowOff>119201</xdr:rowOff>
    </xdr:from>
    <xdr:to>
      <xdr:col>2</xdr:col>
      <xdr:colOff>664665</xdr:colOff>
      <xdr:row>25</xdr:row>
      <xdr:rowOff>628290</xdr:rowOff>
    </xdr:to>
    <xdr:pic>
      <xdr:nvPicPr>
        <xdr:cNvPr id="61" name="图片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377" y="13439824"/>
          <a:ext cx="398684" cy="50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244414</xdr:colOff>
      <xdr:row>26</xdr:row>
      <xdr:rowOff>129286</xdr:rowOff>
    </xdr:from>
    <xdr:to>
      <xdr:col>2</xdr:col>
      <xdr:colOff>693419</xdr:colOff>
      <xdr:row>26</xdr:row>
      <xdr:rowOff>646981</xdr:rowOff>
    </xdr:to>
    <xdr:pic>
      <xdr:nvPicPr>
        <xdr:cNvPr id="62" name="图片 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810" y="14211909"/>
          <a:ext cx="449005" cy="51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165340</xdr:colOff>
      <xdr:row>27</xdr:row>
      <xdr:rowOff>84834</xdr:rowOff>
    </xdr:from>
    <xdr:to>
      <xdr:col>2</xdr:col>
      <xdr:colOff>701040</xdr:colOff>
      <xdr:row>27</xdr:row>
      <xdr:rowOff>655320</xdr:rowOff>
    </xdr:to>
    <xdr:pic>
      <xdr:nvPicPr>
        <xdr:cNvPr id="63" name="图片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36" y="14929457"/>
          <a:ext cx="535700" cy="570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193242</xdr:colOff>
      <xdr:row>28</xdr:row>
      <xdr:rowOff>122206</xdr:rowOff>
    </xdr:from>
    <xdr:to>
      <xdr:col>2</xdr:col>
      <xdr:colOff>716280</xdr:colOff>
      <xdr:row>28</xdr:row>
      <xdr:rowOff>693419</xdr:rowOff>
    </xdr:to>
    <xdr:pic>
      <xdr:nvPicPr>
        <xdr:cNvPr id="64" name="图片 1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638" y="15728829"/>
          <a:ext cx="523038" cy="571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186906</xdr:colOff>
      <xdr:row>29</xdr:row>
      <xdr:rowOff>133730</xdr:rowOff>
    </xdr:from>
    <xdr:to>
      <xdr:col>2</xdr:col>
      <xdr:colOff>701040</xdr:colOff>
      <xdr:row>29</xdr:row>
      <xdr:rowOff>693420</xdr:rowOff>
    </xdr:to>
    <xdr:pic>
      <xdr:nvPicPr>
        <xdr:cNvPr id="65" name="图片 1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302" y="16502353"/>
          <a:ext cx="514134" cy="55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203079</xdr:colOff>
      <xdr:row>30</xdr:row>
      <xdr:rowOff>97326</xdr:rowOff>
    </xdr:from>
    <xdr:to>
      <xdr:col>2</xdr:col>
      <xdr:colOff>833886</xdr:colOff>
      <xdr:row>30</xdr:row>
      <xdr:rowOff>658043</xdr:rowOff>
    </xdr:to>
    <xdr:pic>
      <xdr:nvPicPr>
        <xdr:cNvPr id="67" name="图片 66" descr="C:\Users\Echo\AppData\Roaming\Tencent\Users\285829610\QQ\WinTemp\RichOle\NUOARBJN{$7@5MN@)920`~S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4475" y="17227949"/>
          <a:ext cx="630807" cy="560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257642</xdr:colOff>
      <xdr:row>31</xdr:row>
      <xdr:rowOff>137448</xdr:rowOff>
    </xdr:from>
    <xdr:to>
      <xdr:col>2</xdr:col>
      <xdr:colOff>754811</xdr:colOff>
      <xdr:row>31</xdr:row>
      <xdr:rowOff>641447</xdr:rowOff>
    </xdr:to>
    <xdr:pic>
      <xdr:nvPicPr>
        <xdr:cNvPr id="68" name="Pictur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49038" y="18030071"/>
          <a:ext cx="497169" cy="503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76038</xdr:colOff>
      <xdr:row>32</xdr:row>
      <xdr:rowOff>154845</xdr:rowOff>
    </xdr:from>
    <xdr:to>
      <xdr:col>2</xdr:col>
      <xdr:colOff>812321</xdr:colOff>
      <xdr:row>32</xdr:row>
      <xdr:rowOff>567778</xdr:rowOff>
    </xdr:to>
    <xdr:pic>
      <xdr:nvPicPr>
        <xdr:cNvPr id="69" name="图片 68" descr="1542691972(1)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67434" y="18809468"/>
          <a:ext cx="736283" cy="412933"/>
        </a:xfrm>
        <a:prstGeom prst="rect">
          <a:avLst/>
        </a:prstGeom>
      </xdr:spPr>
    </xdr:pic>
    <xdr:clientData/>
  </xdr:twoCellAnchor>
  <xdr:twoCellAnchor editAs="oneCell">
    <xdr:from>
      <xdr:col>2</xdr:col>
      <xdr:colOff>219393</xdr:colOff>
      <xdr:row>33</xdr:row>
      <xdr:rowOff>95567</xdr:rowOff>
    </xdr:from>
    <xdr:to>
      <xdr:col>2</xdr:col>
      <xdr:colOff>638386</xdr:colOff>
      <xdr:row>33</xdr:row>
      <xdr:rowOff>589471</xdr:rowOff>
    </xdr:to>
    <xdr:pic>
      <xdr:nvPicPr>
        <xdr:cNvPr id="70" name="图片 69" descr="1542692468(1)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110789" y="19512190"/>
          <a:ext cx="418993" cy="493904"/>
        </a:xfrm>
        <a:prstGeom prst="rect">
          <a:avLst/>
        </a:prstGeom>
      </xdr:spPr>
    </xdr:pic>
    <xdr:clientData/>
  </xdr:twoCellAnchor>
  <xdr:twoCellAnchor editAs="oneCell">
    <xdr:from>
      <xdr:col>2</xdr:col>
      <xdr:colOff>172247</xdr:colOff>
      <xdr:row>34</xdr:row>
      <xdr:rowOff>99043</xdr:rowOff>
    </xdr:from>
    <xdr:to>
      <xdr:col>2</xdr:col>
      <xdr:colOff>747623</xdr:colOff>
      <xdr:row>34</xdr:row>
      <xdr:rowOff>607124</xdr:rowOff>
    </xdr:to>
    <xdr:pic>
      <xdr:nvPicPr>
        <xdr:cNvPr id="71" name="图片 70" descr="C:\Users\Echo\AppData\Roaming\Tencent\Users\285829610\QQ\WinTemp\RichOle\Y)6W5W{ZK9YZO_M1}`OH263.pn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43" y="20277666"/>
          <a:ext cx="575376" cy="50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229676</xdr:colOff>
      <xdr:row>35</xdr:row>
      <xdr:rowOff>179717</xdr:rowOff>
    </xdr:from>
    <xdr:to>
      <xdr:col>2</xdr:col>
      <xdr:colOff>798447</xdr:colOff>
      <xdr:row>35</xdr:row>
      <xdr:rowOff>636019</xdr:rowOff>
    </xdr:to>
    <xdr:pic>
      <xdr:nvPicPr>
        <xdr:cNvPr id="73" name="图片 72" descr="C:\Users\Echo\AppData\Roaming\Tencent\Users\285829610\QQ\WinTemp\RichOle\ZAEU(1YFH5%T$VOI1631S@2.pn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072" y="21120340"/>
          <a:ext cx="568771" cy="456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184391</xdr:colOff>
      <xdr:row>36</xdr:row>
      <xdr:rowOff>69371</xdr:rowOff>
    </xdr:from>
    <xdr:to>
      <xdr:col>2</xdr:col>
      <xdr:colOff>907601</xdr:colOff>
      <xdr:row>36</xdr:row>
      <xdr:rowOff>659921</xdr:rowOff>
    </xdr:to>
    <xdr:pic>
      <xdr:nvPicPr>
        <xdr:cNvPr id="74" name="图片 73" descr="C:\Users\Echo\AppData\Roaming\Tencent\Users\285829610\QQ\WinTemp\RichOle\EGYK36[~I]1MN4_(AMUEWX8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787" y="21771994"/>
          <a:ext cx="72321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177201</xdr:colOff>
      <xdr:row>37</xdr:row>
      <xdr:rowOff>105134</xdr:rowOff>
    </xdr:from>
    <xdr:to>
      <xdr:col>2</xdr:col>
      <xdr:colOff>872526</xdr:colOff>
      <xdr:row>37</xdr:row>
      <xdr:rowOff>640614</xdr:rowOff>
    </xdr:to>
    <xdr:pic>
      <xdr:nvPicPr>
        <xdr:cNvPr id="75" name="图片 74" descr="C:\Users\Echo\AppData\Roaming\Tencent\Users\285829610\QQ\WinTemp\RichOle\YE$X$38_DC}Z@BXRY[)XMV1.pn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597" y="22569757"/>
          <a:ext cx="695325" cy="53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177202</xdr:colOff>
      <xdr:row>38</xdr:row>
      <xdr:rowOff>114840</xdr:rowOff>
    </xdr:from>
    <xdr:to>
      <xdr:col>2</xdr:col>
      <xdr:colOff>881470</xdr:colOff>
      <xdr:row>38</xdr:row>
      <xdr:rowOff>667290</xdr:rowOff>
    </xdr:to>
    <xdr:pic>
      <xdr:nvPicPr>
        <xdr:cNvPr id="76" name="图片 75" descr="C:\Users\Echo\AppData\Roaming\Tencent\Users\285829610\QQ\WinTemp\RichOle\67V4V5Y1{}IOP%T@[[VY_@B.pn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598" y="23341463"/>
          <a:ext cx="704268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162823</xdr:colOff>
      <xdr:row>39</xdr:row>
      <xdr:rowOff>191399</xdr:rowOff>
    </xdr:from>
    <xdr:to>
      <xdr:col>2</xdr:col>
      <xdr:colOff>915298</xdr:colOff>
      <xdr:row>39</xdr:row>
      <xdr:rowOff>695761</xdr:rowOff>
    </xdr:to>
    <xdr:pic>
      <xdr:nvPicPr>
        <xdr:cNvPr id="77" name="图片 76" descr="C:\Users\Echo\AppData\Roaming\Tencent\Users\285829610\QQ\WinTemp\RichOle\8$635J0{(0)K(4B_Q$9XA6A.pn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219" y="24180022"/>
          <a:ext cx="752475" cy="504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71709</xdr:colOff>
      <xdr:row>40</xdr:row>
      <xdr:rowOff>86085</xdr:rowOff>
    </xdr:from>
    <xdr:to>
      <xdr:col>2</xdr:col>
      <xdr:colOff>795609</xdr:colOff>
      <xdr:row>40</xdr:row>
      <xdr:rowOff>643623</xdr:rowOff>
    </xdr:to>
    <xdr:pic>
      <xdr:nvPicPr>
        <xdr:cNvPr id="78" name="图片 77" descr="C:\Users\Echo\AppData\Roaming\Tencent\Users\285829610\QQ\WinTemp\RichOle\LKW7$7YZQ~KVLWIVOCRSNIN.pn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105" y="24836708"/>
          <a:ext cx="723900" cy="557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105314</xdr:colOff>
      <xdr:row>41</xdr:row>
      <xdr:rowOff>81232</xdr:rowOff>
    </xdr:from>
    <xdr:to>
      <xdr:col>2</xdr:col>
      <xdr:colOff>851951</xdr:colOff>
      <xdr:row>41</xdr:row>
      <xdr:rowOff>595582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96710" y="25593855"/>
          <a:ext cx="746637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116996</xdr:colOff>
      <xdr:row>42</xdr:row>
      <xdr:rowOff>71707</xdr:rowOff>
    </xdr:from>
    <xdr:to>
      <xdr:col>2</xdr:col>
      <xdr:colOff>728804</xdr:colOff>
      <xdr:row>42</xdr:row>
      <xdr:rowOff>652732</xdr:rowOff>
    </xdr:to>
    <xdr:pic>
      <xdr:nvPicPr>
        <xdr:cNvPr id="81" name="图片 80" descr="C:\Users\Echo\AppData\Roaming\Tencent\Users\285829610\QQ\WinTemp\RichOle\[(()%[W4R~}AGZ@KUUQ{JLO.pn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392" y="26346330"/>
          <a:ext cx="61180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129217</xdr:colOff>
      <xdr:row>43</xdr:row>
      <xdr:rowOff>64519</xdr:rowOff>
    </xdr:from>
    <xdr:to>
      <xdr:col>2</xdr:col>
      <xdr:colOff>843592</xdr:colOff>
      <xdr:row>43</xdr:row>
      <xdr:rowOff>625814</xdr:rowOff>
    </xdr:to>
    <xdr:pic>
      <xdr:nvPicPr>
        <xdr:cNvPr id="82" name="图片 81" descr="C:\Users\Echo\AppData\Roaming\Tencent\Users\285829610\QQ\WinTemp\RichOle\~2I}O2FZ{MO1M4DVKJ0MKE9.pn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613" y="27101142"/>
          <a:ext cx="714375" cy="561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124364</xdr:colOff>
      <xdr:row>44</xdr:row>
      <xdr:rowOff>71708</xdr:rowOff>
    </xdr:from>
    <xdr:to>
      <xdr:col>2</xdr:col>
      <xdr:colOff>838739</xdr:colOff>
      <xdr:row>44</xdr:row>
      <xdr:rowOff>664856</xdr:rowOff>
    </xdr:to>
    <xdr:pic>
      <xdr:nvPicPr>
        <xdr:cNvPr id="83" name="图片 82" descr="C:\Users\Echo\AppData\Roaming\Tencent\Users\285829610\QQ\WinTemp\RichOle\NYO_)(ARGID`K1$8WGKX2{U.pn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760" y="27870331"/>
          <a:ext cx="714375" cy="593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215301</xdr:colOff>
      <xdr:row>46</xdr:row>
      <xdr:rowOff>112503</xdr:rowOff>
    </xdr:from>
    <xdr:to>
      <xdr:col>2</xdr:col>
      <xdr:colOff>901101</xdr:colOff>
      <xdr:row>46</xdr:row>
      <xdr:rowOff>693760</xdr:rowOff>
    </xdr:to>
    <xdr:pic>
      <xdr:nvPicPr>
        <xdr:cNvPr id="86" name="图片 85" descr="C:\Users\Echo\AppData\Roaming\Tencent\Users\285829610\QQ\WinTemp\RichOle\V]90)N]36TH)3B%$Y3_0)GW.pn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697" y="30959126"/>
          <a:ext cx="685800" cy="581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115814</xdr:colOff>
      <xdr:row>45</xdr:row>
      <xdr:rowOff>147001</xdr:rowOff>
    </xdr:from>
    <xdr:to>
      <xdr:col>2</xdr:col>
      <xdr:colOff>854954</xdr:colOff>
      <xdr:row>45</xdr:row>
      <xdr:rowOff>636309</xdr:rowOff>
    </xdr:to>
    <xdr:pic>
      <xdr:nvPicPr>
        <xdr:cNvPr id="87" name="图片 86" descr="C:\Users\Echo\AppData\Roaming\Tencent\Users\285829610\QQ\WinTemp\RichOle\L3CB)G@$2HN]2_WP2LL9HSK.pn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210" y="29469624"/>
          <a:ext cx="739140" cy="489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237226</xdr:colOff>
      <xdr:row>55</xdr:row>
      <xdr:rowOff>172528</xdr:rowOff>
    </xdr:from>
    <xdr:to>
      <xdr:col>2</xdr:col>
      <xdr:colOff>689055</xdr:colOff>
      <xdr:row>59</xdr:row>
      <xdr:rowOff>49458</xdr:rowOff>
    </xdr:to>
    <xdr:pic>
      <xdr:nvPicPr>
        <xdr:cNvPr id="88" name="图片 14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622" y="32823509"/>
          <a:ext cx="451829" cy="524774"/>
        </a:xfrm>
        <a:prstGeom prst="rect">
          <a:avLst/>
        </a:prstGeom>
      </xdr:spPr>
    </xdr:pic>
    <xdr:clientData/>
  </xdr:twoCellAnchor>
  <xdr:twoCellAnchor editAs="oneCell">
    <xdr:from>
      <xdr:col>2</xdr:col>
      <xdr:colOff>230037</xdr:colOff>
      <xdr:row>83</xdr:row>
      <xdr:rowOff>201283</xdr:rowOff>
    </xdr:from>
    <xdr:to>
      <xdr:col>2</xdr:col>
      <xdr:colOff>726056</xdr:colOff>
      <xdr:row>86</xdr:row>
      <xdr:rowOff>90323</xdr:rowOff>
    </xdr:to>
    <xdr:pic>
      <xdr:nvPicPr>
        <xdr:cNvPr id="92" name="图片 16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433" y="37683057"/>
          <a:ext cx="496019" cy="514455"/>
        </a:xfrm>
        <a:prstGeom prst="rect">
          <a:avLst/>
        </a:prstGeom>
      </xdr:spPr>
    </xdr:pic>
    <xdr:clientData/>
  </xdr:twoCellAnchor>
  <xdr:twoCellAnchor editAs="oneCell">
    <xdr:from>
      <xdr:col>2</xdr:col>
      <xdr:colOff>330679</xdr:colOff>
      <xdr:row>87</xdr:row>
      <xdr:rowOff>294735</xdr:rowOff>
    </xdr:from>
    <xdr:to>
      <xdr:col>2</xdr:col>
      <xdr:colOff>718868</xdr:colOff>
      <xdr:row>89</xdr:row>
      <xdr:rowOff>127239</xdr:rowOff>
    </xdr:to>
    <xdr:pic>
      <xdr:nvPicPr>
        <xdr:cNvPr id="93" name="图片 17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075" y="38610395"/>
          <a:ext cx="388189" cy="388189"/>
        </a:xfrm>
        <a:prstGeom prst="rect">
          <a:avLst/>
        </a:prstGeom>
      </xdr:spPr>
    </xdr:pic>
    <xdr:clientData/>
  </xdr:twoCellAnchor>
  <xdr:twoCellAnchor editAs="oneCell">
    <xdr:from>
      <xdr:col>2</xdr:col>
      <xdr:colOff>141257</xdr:colOff>
      <xdr:row>98</xdr:row>
      <xdr:rowOff>133350</xdr:rowOff>
    </xdr:from>
    <xdr:to>
      <xdr:col>2</xdr:col>
      <xdr:colOff>812320</xdr:colOff>
      <xdr:row>98</xdr:row>
      <xdr:rowOff>618854</xdr:rowOff>
    </xdr:to>
    <xdr:pic>
      <xdr:nvPicPr>
        <xdr:cNvPr id="94" name="图片 7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106" y="40900350"/>
          <a:ext cx="671063" cy="485504"/>
        </a:xfrm>
        <a:prstGeom prst="rect">
          <a:avLst/>
        </a:prstGeom>
      </xdr:spPr>
    </xdr:pic>
    <xdr:clientData/>
  </xdr:twoCellAnchor>
  <xdr:twoCellAnchor editAs="oneCell">
    <xdr:from>
      <xdr:col>2</xdr:col>
      <xdr:colOff>230158</xdr:colOff>
      <xdr:row>99</xdr:row>
      <xdr:rowOff>197209</xdr:rowOff>
    </xdr:from>
    <xdr:to>
      <xdr:col>2</xdr:col>
      <xdr:colOff>731670</xdr:colOff>
      <xdr:row>99</xdr:row>
      <xdr:rowOff>589470</xdr:rowOff>
    </xdr:to>
    <xdr:pic>
      <xdr:nvPicPr>
        <xdr:cNvPr id="95" name="图片 7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554" y="41726209"/>
          <a:ext cx="501512" cy="392261"/>
        </a:xfrm>
        <a:prstGeom prst="rect">
          <a:avLst/>
        </a:prstGeom>
      </xdr:spPr>
    </xdr:pic>
    <xdr:clientData/>
  </xdr:twoCellAnchor>
  <xdr:twoCellAnchor editAs="oneCell">
    <xdr:from>
      <xdr:col>2</xdr:col>
      <xdr:colOff>211853</xdr:colOff>
      <xdr:row>100</xdr:row>
      <xdr:rowOff>210801</xdr:rowOff>
    </xdr:from>
    <xdr:to>
      <xdr:col>2</xdr:col>
      <xdr:colOff>776377</xdr:colOff>
      <xdr:row>100</xdr:row>
      <xdr:rowOff>637363</xdr:rowOff>
    </xdr:to>
    <xdr:pic>
      <xdr:nvPicPr>
        <xdr:cNvPr id="96" name="图片 7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249" y="42501801"/>
          <a:ext cx="564524" cy="426562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266701</xdr:colOff>
      <xdr:row>101</xdr:row>
      <xdr:rowOff>139700</xdr:rowOff>
    </xdr:from>
    <xdr:to>
      <xdr:col>2</xdr:col>
      <xdr:colOff>675736</xdr:colOff>
      <xdr:row>101</xdr:row>
      <xdr:rowOff>511815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158097" y="43192700"/>
          <a:ext cx="409035" cy="37211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193855</xdr:colOff>
      <xdr:row>102</xdr:row>
      <xdr:rowOff>144253</xdr:rowOff>
    </xdr:from>
    <xdr:to>
      <xdr:col>2</xdr:col>
      <xdr:colOff>697302</xdr:colOff>
      <xdr:row>102</xdr:row>
      <xdr:rowOff>648589</xdr:rowOff>
    </xdr:to>
    <xdr:pic>
      <xdr:nvPicPr>
        <xdr:cNvPr id="98" name="图片 17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025" y="43959253"/>
          <a:ext cx="503447" cy="504336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254000</xdr:colOff>
      <xdr:row>103</xdr:row>
      <xdr:rowOff>76200</xdr:rowOff>
    </xdr:from>
    <xdr:to>
      <xdr:col>2</xdr:col>
      <xdr:colOff>819509</xdr:colOff>
      <xdr:row>103</xdr:row>
      <xdr:rowOff>643453</xdr:rowOff>
    </xdr:to>
    <xdr:pic>
      <xdr:nvPicPr>
        <xdr:cNvPr id="99" name="图片 17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170" y="44653200"/>
          <a:ext cx="565509" cy="567253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104</xdr:row>
      <xdr:rowOff>146050</xdr:rowOff>
    </xdr:from>
    <xdr:to>
      <xdr:col>2</xdr:col>
      <xdr:colOff>644465</xdr:colOff>
      <xdr:row>104</xdr:row>
      <xdr:rowOff>625415</xdr:rowOff>
    </xdr:to>
    <xdr:pic>
      <xdr:nvPicPr>
        <xdr:cNvPr id="101" name="图片 17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270" y="45485050"/>
          <a:ext cx="479365" cy="479365"/>
        </a:xfrm>
        <a:prstGeom prst="rect">
          <a:avLst/>
        </a:prstGeom>
      </xdr:spPr>
    </xdr:pic>
    <xdr:clientData/>
  </xdr:twoCellAnchor>
  <xdr:twoCellAnchor editAs="oneCell">
    <xdr:from>
      <xdr:col>2</xdr:col>
      <xdr:colOff>311150</xdr:colOff>
      <xdr:row>107</xdr:row>
      <xdr:rowOff>63500</xdr:rowOff>
    </xdr:from>
    <xdr:to>
      <xdr:col>2</xdr:col>
      <xdr:colOff>742865</xdr:colOff>
      <xdr:row>107</xdr:row>
      <xdr:rowOff>496019</xdr:rowOff>
    </xdr:to>
    <xdr:pic>
      <xdr:nvPicPr>
        <xdr:cNvPr id="102" name="Picture 1" descr="Pictur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346320" y="47688500"/>
          <a:ext cx="431715" cy="432519"/>
        </a:xfrm>
        <a:prstGeom prst="rect">
          <a:avLst/>
        </a:prstGeom>
      </xdr:spPr>
    </xdr:pic>
    <xdr:clientData/>
  </xdr:twoCellAnchor>
  <xdr:twoCellAnchor editAs="oneCell">
    <xdr:from>
      <xdr:col>2</xdr:col>
      <xdr:colOff>241300</xdr:colOff>
      <xdr:row>106</xdr:row>
      <xdr:rowOff>25400</xdr:rowOff>
    </xdr:from>
    <xdr:to>
      <xdr:col>2</xdr:col>
      <xdr:colOff>675167</xdr:colOff>
      <xdr:row>106</xdr:row>
      <xdr:rowOff>460075</xdr:rowOff>
    </xdr:to>
    <xdr:pic>
      <xdr:nvPicPr>
        <xdr:cNvPr id="103" name="Picture 1" descr="Pictur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276470" y="46888400"/>
          <a:ext cx="433867" cy="434675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184151</xdr:colOff>
      <xdr:row>105</xdr:row>
      <xdr:rowOff>114301</xdr:rowOff>
    </xdr:from>
    <xdr:to>
      <xdr:col>2</xdr:col>
      <xdr:colOff>618227</xdr:colOff>
      <xdr:row>105</xdr:row>
      <xdr:rowOff>548377</xdr:rowOff>
    </xdr:to>
    <xdr:pic>
      <xdr:nvPicPr>
        <xdr:cNvPr id="104" name="图片 17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321" y="46215301"/>
          <a:ext cx="434076" cy="434076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</xdr:colOff>
      <xdr:row>108</xdr:row>
      <xdr:rowOff>88900</xdr:rowOff>
    </xdr:from>
    <xdr:to>
      <xdr:col>2</xdr:col>
      <xdr:colOff>922789</xdr:colOff>
      <xdr:row>108</xdr:row>
      <xdr:rowOff>694905</xdr:rowOff>
    </xdr:to>
    <xdr:pic>
      <xdr:nvPicPr>
        <xdr:cNvPr id="105" name="图片 17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117" y="47719891"/>
          <a:ext cx="706889" cy="60600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304801</xdr:colOff>
      <xdr:row>109</xdr:row>
      <xdr:rowOff>44450</xdr:rowOff>
    </xdr:from>
    <xdr:to>
      <xdr:col>2</xdr:col>
      <xdr:colOff>783567</xdr:colOff>
      <xdr:row>109</xdr:row>
      <xdr:rowOff>524111</xdr:rowOff>
    </xdr:to>
    <xdr:pic>
      <xdr:nvPicPr>
        <xdr:cNvPr id="106" name="Picture 1" descr="Pictur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339971" y="49193450"/>
          <a:ext cx="478766" cy="479661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110</xdr:row>
      <xdr:rowOff>146050</xdr:rowOff>
    </xdr:from>
    <xdr:to>
      <xdr:col>2</xdr:col>
      <xdr:colOff>826698</xdr:colOff>
      <xdr:row>110</xdr:row>
      <xdr:rowOff>649962</xdr:rowOff>
    </xdr:to>
    <xdr:pic>
      <xdr:nvPicPr>
        <xdr:cNvPr id="107" name="图片 18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020" y="50057050"/>
          <a:ext cx="502848" cy="503912"/>
        </a:xfrm>
        <a:prstGeom prst="rect">
          <a:avLst/>
        </a:prstGeom>
      </xdr:spPr>
    </xdr:pic>
    <xdr:clientData/>
  </xdr:twoCellAnchor>
  <xdr:twoCellAnchor editAs="oneCell">
    <xdr:from>
      <xdr:col>2</xdr:col>
      <xdr:colOff>215660</xdr:colOff>
      <xdr:row>112</xdr:row>
      <xdr:rowOff>64697</xdr:rowOff>
    </xdr:from>
    <xdr:to>
      <xdr:col>2</xdr:col>
      <xdr:colOff>778291</xdr:colOff>
      <xdr:row>115</xdr:row>
      <xdr:rowOff>14377</xdr:rowOff>
    </xdr:to>
    <xdr:pic>
      <xdr:nvPicPr>
        <xdr:cNvPr id="108" name="图片 18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830" y="51061188"/>
          <a:ext cx="562631" cy="488831"/>
        </a:xfrm>
        <a:prstGeom prst="rect">
          <a:avLst/>
        </a:prstGeom>
      </xdr:spPr>
    </xdr:pic>
    <xdr:clientData/>
  </xdr:twoCellAnchor>
  <xdr:twoCellAnchor editAs="oneCell">
    <xdr:from>
      <xdr:col>2</xdr:col>
      <xdr:colOff>164261</xdr:colOff>
      <xdr:row>116</xdr:row>
      <xdr:rowOff>99804</xdr:rowOff>
    </xdr:from>
    <xdr:to>
      <xdr:col>2</xdr:col>
      <xdr:colOff>877018</xdr:colOff>
      <xdr:row>119</xdr:row>
      <xdr:rowOff>31303</xdr:rowOff>
    </xdr:to>
    <xdr:pic>
      <xdr:nvPicPr>
        <xdr:cNvPr id="109" name="图片 18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431" y="51815162"/>
          <a:ext cx="712757" cy="686310"/>
        </a:xfrm>
        <a:prstGeom prst="rect">
          <a:avLst/>
        </a:prstGeom>
      </xdr:spPr>
    </xdr:pic>
    <xdr:clientData/>
  </xdr:twoCellAnchor>
  <xdr:twoCellAnchor editAs="oneCell">
    <xdr:from>
      <xdr:col>2</xdr:col>
      <xdr:colOff>237946</xdr:colOff>
      <xdr:row>120</xdr:row>
      <xdr:rowOff>132304</xdr:rowOff>
    </xdr:from>
    <xdr:to>
      <xdr:col>2</xdr:col>
      <xdr:colOff>710628</xdr:colOff>
      <xdr:row>120</xdr:row>
      <xdr:rowOff>603848</xdr:rowOff>
    </xdr:to>
    <xdr:pic>
      <xdr:nvPicPr>
        <xdr:cNvPr id="110" name="图片 19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116" y="52854078"/>
          <a:ext cx="472682" cy="471544"/>
        </a:xfrm>
        <a:prstGeom prst="rect">
          <a:avLst/>
        </a:prstGeom>
      </xdr:spPr>
    </xdr:pic>
    <xdr:clientData/>
  </xdr:twoCellAnchor>
  <xdr:twoCellAnchor editAs="oneCell">
    <xdr:from>
      <xdr:col>2</xdr:col>
      <xdr:colOff>244413</xdr:colOff>
      <xdr:row>121</xdr:row>
      <xdr:rowOff>244132</xdr:rowOff>
    </xdr:from>
    <xdr:to>
      <xdr:col>2</xdr:col>
      <xdr:colOff>706918</xdr:colOff>
      <xdr:row>123</xdr:row>
      <xdr:rowOff>149846</xdr:rowOff>
    </xdr:to>
    <xdr:pic>
      <xdr:nvPicPr>
        <xdr:cNvPr id="111" name="图片 19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583" y="53727906"/>
          <a:ext cx="462505" cy="452054"/>
        </a:xfrm>
        <a:prstGeom prst="rect">
          <a:avLst/>
        </a:prstGeom>
      </xdr:spPr>
    </xdr:pic>
    <xdr:clientData/>
  </xdr:twoCellAnchor>
  <xdr:twoCellAnchor editAs="oneCell">
    <xdr:from>
      <xdr:col>2</xdr:col>
      <xdr:colOff>86264</xdr:colOff>
      <xdr:row>127</xdr:row>
      <xdr:rowOff>71886</xdr:rowOff>
    </xdr:from>
    <xdr:to>
      <xdr:col>2</xdr:col>
      <xdr:colOff>861110</xdr:colOff>
      <xdr:row>129</xdr:row>
      <xdr:rowOff>251603</xdr:rowOff>
    </xdr:to>
    <xdr:pic>
      <xdr:nvPicPr>
        <xdr:cNvPr id="112" name="图片 19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434" y="55165924"/>
          <a:ext cx="774846" cy="697302"/>
        </a:xfrm>
        <a:prstGeom prst="rect">
          <a:avLst/>
        </a:prstGeom>
      </xdr:spPr>
    </xdr:pic>
    <xdr:clientData/>
  </xdr:twoCellAnchor>
  <xdr:twoCellAnchor editAs="oneCell">
    <xdr:from>
      <xdr:col>2</xdr:col>
      <xdr:colOff>165339</xdr:colOff>
      <xdr:row>135</xdr:row>
      <xdr:rowOff>43133</xdr:rowOff>
    </xdr:from>
    <xdr:to>
      <xdr:col>2</xdr:col>
      <xdr:colOff>733244</xdr:colOff>
      <xdr:row>136</xdr:row>
      <xdr:rowOff>244638</xdr:rowOff>
    </xdr:to>
    <xdr:pic>
      <xdr:nvPicPr>
        <xdr:cNvPr id="113" name="图片 19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509" y="57070925"/>
          <a:ext cx="567905" cy="524996"/>
        </a:xfrm>
        <a:prstGeom prst="rect">
          <a:avLst/>
        </a:prstGeom>
      </xdr:spPr>
    </xdr:pic>
    <xdr:clientData/>
  </xdr:twoCellAnchor>
  <xdr:twoCellAnchor editAs="oneCell">
    <xdr:from>
      <xdr:col>2</xdr:col>
      <xdr:colOff>273170</xdr:colOff>
      <xdr:row>138</xdr:row>
      <xdr:rowOff>194095</xdr:rowOff>
    </xdr:from>
    <xdr:to>
      <xdr:col>2</xdr:col>
      <xdr:colOff>708137</xdr:colOff>
      <xdr:row>138</xdr:row>
      <xdr:rowOff>553529</xdr:rowOff>
    </xdr:to>
    <xdr:pic>
      <xdr:nvPicPr>
        <xdr:cNvPr id="114" name="图片 20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340" y="58249869"/>
          <a:ext cx="434967" cy="359434"/>
        </a:xfrm>
        <a:prstGeom prst="rect">
          <a:avLst/>
        </a:prstGeom>
      </xdr:spPr>
    </xdr:pic>
    <xdr:clientData/>
  </xdr:twoCellAnchor>
  <xdr:twoCellAnchor editAs="oneCell">
    <xdr:from>
      <xdr:col>2</xdr:col>
      <xdr:colOff>349849</xdr:colOff>
      <xdr:row>141</xdr:row>
      <xdr:rowOff>46728</xdr:rowOff>
    </xdr:from>
    <xdr:to>
      <xdr:col>2</xdr:col>
      <xdr:colOff>729167</xdr:colOff>
      <xdr:row>142</xdr:row>
      <xdr:rowOff>182114</xdr:rowOff>
    </xdr:to>
    <xdr:pic>
      <xdr:nvPicPr>
        <xdr:cNvPr id="115" name="Picture 1" descr="Pictur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482066" y="58658426"/>
          <a:ext cx="379318" cy="428924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145</xdr:row>
      <xdr:rowOff>38100</xdr:rowOff>
    </xdr:from>
    <xdr:to>
      <xdr:col>2</xdr:col>
      <xdr:colOff>769188</xdr:colOff>
      <xdr:row>145</xdr:row>
      <xdr:rowOff>643257</xdr:rowOff>
    </xdr:to>
    <xdr:pic>
      <xdr:nvPicPr>
        <xdr:cNvPr id="116" name="Picture 1" descr="Pictur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200270" y="60020440"/>
          <a:ext cx="604088" cy="605157"/>
        </a:xfrm>
        <a:prstGeom prst="rect">
          <a:avLst/>
        </a:prstGeom>
      </xdr:spPr>
    </xdr:pic>
    <xdr:clientData/>
  </xdr:twoCellAnchor>
  <xdr:twoCellAnchor editAs="oneCell">
    <xdr:from>
      <xdr:col>2</xdr:col>
      <xdr:colOff>230038</xdr:colOff>
      <xdr:row>146</xdr:row>
      <xdr:rowOff>122208</xdr:rowOff>
    </xdr:from>
    <xdr:to>
      <xdr:col>2</xdr:col>
      <xdr:colOff>685155</xdr:colOff>
      <xdr:row>146</xdr:row>
      <xdr:rowOff>575094</xdr:rowOff>
    </xdr:to>
    <xdr:pic>
      <xdr:nvPicPr>
        <xdr:cNvPr id="117" name="图片 20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208" y="60866548"/>
          <a:ext cx="455117" cy="452886"/>
        </a:xfrm>
        <a:prstGeom prst="rect">
          <a:avLst/>
        </a:prstGeom>
      </xdr:spPr>
    </xdr:pic>
    <xdr:clientData/>
  </xdr:twoCellAnchor>
  <xdr:twoCellAnchor editAs="oneCell">
    <xdr:from>
      <xdr:col>2</xdr:col>
      <xdr:colOff>230996</xdr:colOff>
      <xdr:row>147</xdr:row>
      <xdr:rowOff>219016</xdr:rowOff>
    </xdr:from>
    <xdr:to>
      <xdr:col>2</xdr:col>
      <xdr:colOff>741632</xdr:colOff>
      <xdr:row>147</xdr:row>
      <xdr:rowOff>668040</xdr:rowOff>
    </xdr:to>
    <xdr:pic>
      <xdr:nvPicPr>
        <xdr:cNvPr id="118" name="图片 136" descr="IMG_695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363213" y="61514488"/>
          <a:ext cx="510636" cy="449024"/>
        </a:xfrm>
        <a:prstGeom prst="rect">
          <a:avLst/>
        </a:prstGeom>
      </xdr:spPr>
    </xdr:pic>
    <xdr:clientData/>
  </xdr:twoCellAnchor>
  <xdr:twoCellAnchor editAs="oneCell">
    <xdr:from>
      <xdr:col>2</xdr:col>
      <xdr:colOff>280612</xdr:colOff>
      <xdr:row>148</xdr:row>
      <xdr:rowOff>136583</xdr:rowOff>
    </xdr:from>
    <xdr:to>
      <xdr:col>2</xdr:col>
      <xdr:colOff>736600</xdr:colOff>
      <xdr:row>148</xdr:row>
      <xdr:rowOff>615520</xdr:rowOff>
    </xdr:to>
    <xdr:pic>
      <xdr:nvPicPr>
        <xdr:cNvPr id="119" name="图片 12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315782" y="62404923"/>
          <a:ext cx="455988" cy="478937"/>
        </a:xfrm>
        <a:prstGeom prst="rect">
          <a:avLst/>
        </a:prstGeom>
      </xdr:spPr>
    </xdr:pic>
    <xdr:clientData/>
  </xdr:twoCellAnchor>
  <xdr:twoCellAnchor editAs="oneCell">
    <xdr:from>
      <xdr:col>2</xdr:col>
      <xdr:colOff>242712</xdr:colOff>
      <xdr:row>149</xdr:row>
      <xdr:rowOff>91724</xdr:rowOff>
    </xdr:from>
    <xdr:to>
      <xdr:col>2</xdr:col>
      <xdr:colOff>777558</xdr:colOff>
      <xdr:row>149</xdr:row>
      <xdr:rowOff>560718</xdr:rowOff>
    </xdr:to>
    <xdr:pic>
      <xdr:nvPicPr>
        <xdr:cNvPr id="120" name="Picture 1" descr="Pictur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277882" y="63122064"/>
          <a:ext cx="534846" cy="468994"/>
        </a:xfrm>
        <a:prstGeom prst="rect">
          <a:avLst/>
        </a:prstGeom>
      </xdr:spPr>
    </xdr:pic>
    <xdr:clientData/>
  </xdr:twoCellAnchor>
  <xdr:twoCellAnchor editAs="oneCell">
    <xdr:from>
      <xdr:col>2</xdr:col>
      <xdr:colOff>230585</xdr:colOff>
      <xdr:row>150</xdr:row>
      <xdr:rowOff>143773</xdr:rowOff>
    </xdr:from>
    <xdr:to>
      <xdr:col>2</xdr:col>
      <xdr:colOff>739808</xdr:colOff>
      <xdr:row>150</xdr:row>
      <xdr:rowOff>651822</xdr:rowOff>
    </xdr:to>
    <xdr:pic>
      <xdr:nvPicPr>
        <xdr:cNvPr id="121" name="图片 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755" y="63936113"/>
          <a:ext cx="509223" cy="50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173934</xdr:colOff>
      <xdr:row>151</xdr:row>
      <xdr:rowOff>147471</xdr:rowOff>
    </xdr:from>
    <xdr:to>
      <xdr:col>2</xdr:col>
      <xdr:colOff>802584</xdr:colOff>
      <xdr:row>151</xdr:row>
      <xdr:rowOff>663091</xdr:rowOff>
    </xdr:to>
    <xdr:pic>
      <xdr:nvPicPr>
        <xdr:cNvPr id="123" name="Picture 11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209104" y="64701811"/>
          <a:ext cx="62865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343503</xdr:colOff>
      <xdr:row>152</xdr:row>
      <xdr:rowOff>179717</xdr:rowOff>
    </xdr:from>
    <xdr:to>
      <xdr:col>2</xdr:col>
      <xdr:colOff>826698</xdr:colOff>
      <xdr:row>152</xdr:row>
      <xdr:rowOff>665011</xdr:rowOff>
    </xdr:to>
    <xdr:pic>
      <xdr:nvPicPr>
        <xdr:cNvPr id="124" name="Image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89"/>
        <a:stretch/>
      </xdr:blipFill>
      <xdr:spPr>
        <a:xfrm>
          <a:off x="1378673" y="65496057"/>
          <a:ext cx="483195" cy="485294"/>
        </a:xfrm>
        <a:prstGeom prst="rect">
          <a:avLst/>
        </a:prstGeom>
      </xdr:spPr>
    </xdr:pic>
    <xdr:clientData/>
  </xdr:twoCellAnchor>
  <xdr:twoCellAnchor editAs="oneCell">
    <xdr:from>
      <xdr:col>2</xdr:col>
      <xdr:colOff>275218</xdr:colOff>
      <xdr:row>153</xdr:row>
      <xdr:rowOff>143642</xdr:rowOff>
    </xdr:from>
    <xdr:to>
      <xdr:col>2</xdr:col>
      <xdr:colOff>690113</xdr:colOff>
      <xdr:row>153</xdr:row>
      <xdr:rowOff>675987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310388" y="66221982"/>
          <a:ext cx="414895" cy="53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154</xdr:row>
      <xdr:rowOff>89984</xdr:rowOff>
    </xdr:from>
    <xdr:to>
      <xdr:col>2</xdr:col>
      <xdr:colOff>733245</xdr:colOff>
      <xdr:row>154</xdr:row>
      <xdr:rowOff>686198</xdr:rowOff>
    </xdr:to>
    <xdr:pic>
      <xdr:nvPicPr>
        <xdr:cNvPr id="126" name="Image 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01"/>
        <a:stretch/>
      </xdr:blipFill>
      <xdr:spPr>
        <a:xfrm>
          <a:off x="1130420" y="66930324"/>
          <a:ext cx="637995" cy="596214"/>
        </a:xfrm>
        <a:prstGeom prst="rect">
          <a:avLst/>
        </a:prstGeom>
      </xdr:spPr>
    </xdr:pic>
    <xdr:clientData/>
  </xdr:twoCellAnchor>
  <xdr:twoCellAnchor>
    <xdr:from>
      <xdr:col>2</xdr:col>
      <xdr:colOff>262710</xdr:colOff>
      <xdr:row>155</xdr:row>
      <xdr:rowOff>66544</xdr:rowOff>
    </xdr:from>
    <xdr:to>
      <xdr:col>2</xdr:col>
      <xdr:colOff>823415</xdr:colOff>
      <xdr:row>155</xdr:row>
      <xdr:rowOff>689479</xdr:rowOff>
    </xdr:to>
    <xdr:pic>
      <xdr:nvPicPr>
        <xdr:cNvPr id="128" name="Picture 41" descr="IMG_260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1297880" y="67668884"/>
          <a:ext cx="560705" cy="622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143234</xdr:colOff>
      <xdr:row>156</xdr:row>
      <xdr:rowOff>188344</xdr:rowOff>
    </xdr:from>
    <xdr:to>
      <xdr:col>2</xdr:col>
      <xdr:colOff>743309</xdr:colOff>
      <xdr:row>156</xdr:row>
      <xdr:rowOff>618419</xdr:rowOff>
    </xdr:to>
    <xdr:pic>
      <xdr:nvPicPr>
        <xdr:cNvPr id="100" name="Picture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 flipV="1">
          <a:off x="1178404" y="68552684"/>
          <a:ext cx="600075" cy="430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215961</xdr:colOff>
      <xdr:row>157</xdr:row>
      <xdr:rowOff>131643</xdr:rowOff>
    </xdr:from>
    <xdr:to>
      <xdr:col>2</xdr:col>
      <xdr:colOff>862641</xdr:colOff>
      <xdr:row>157</xdr:row>
      <xdr:rowOff>664577</xdr:rowOff>
    </xdr:to>
    <xdr:pic>
      <xdr:nvPicPr>
        <xdr:cNvPr id="122" name="Image 3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09"/>
        <a:stretch/>
      </xdr:blipFill>
      <xdr:spPr>
        <a:xfrm>
          <a:off x="1251131" y="69257983"/>
          <a:ext cx="646680" cy="532934"/>
        </a:xfrm>
        <a:prstGeom prst="rect">
          <a:avLst/>
        </a:prstGeom>
      </xdr:spPr>
    </xdr:pic>
    <xdr:clientData/>
  </xdr:twoCellAnchor>
  <xdr:twoCellAnchor editAs="oneCell">
    <xdr:from>
      <xdr:col>2</xdr:col>
      <xdr:colOff>212516</xdr:colOff>
      <xdr:row>158</xdr:row>
      <xdr:rowOff>76328</xdr:rowOff>
    </xdr:from>
    <xdr:to>
      <xdr:col>2</xdr:col>
      <xdr:colOff>810920</xdr:colOff>
      <xdr:row>158</xdr:row>
      <xdr:rowOff>603849</xdr:rowOff>
    </xdr:to>
    <xdr:pic>
      <xdr:nvPicPr>
        <xdr:cNvPr id="127" name="Image 3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05" t="-3260" b="3260"/>
        <a:stretch/>
      </xdr:blipFill>
      <xdr:spPr>
        <a:xfrm>
          <a:off x="1247686" y="69964668"/>
          <a:ext cx="598404" cy="527521"/>
        </a:xfrm>
        <a:prstGeom prst="rect">
          <a:avLst/>
        </a:prstGeom>
      </xdr:spPr>
    </xdr:pic>
    <xdr:clientData/>
  </xdr:twoCellAnchor>
  <xdr:twoCellAnchor editAs="oneCell">
    <xdr:from>
      <xdr:col>2</xdr:col>
      <xdr:colOff>254729</xdr:colOff>
      <xdr:row>159</xdr:row>
      <xdr:rowOff>132630</xdr:rowOff>
    </xdr:from>
    <xdr:to>
      <xdr:col>2</xdr:col>
      <xdr:colOff>675736</xdr:colOff>
      <xdr:row>159</xdr:row>
      <xdr:rowOff>530326</xdr:rowOff>
    </xdr:to>
    <xdr:pic>
      <xdr:nvPicPr>
        <xdr:cNvPr id="138" name="Picture 1" descr="Pictur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289899" y="72306970"/>
          <a:ext cx="421007" cy="397696"/>
        </a:xfrm>
        <a:prstGeom prst="rect">
          <a:avLst/>
        </a:prstGeom>
      </xdr:spPr>
    </xdr:pic>
    <xdr:clientData/>
  </xdr:twoCellAnchor>
  <xdr:twoCellAnchor editAs="oneCell">
    <xdr:from>
      <xdr:col>2</xdr:col>
      <xdr:colOff>91441</xdr:colOff>
      <xdr:row>160</xdr:row>
      <xdr:rowOff>91440</xdr:rowOff>
    </xdr:from>
    <xdr:to>
      <xdr:col>2</xdr:col>
      <xdr:colOff>662941</xdr:colOff>
      <xdr:row>160</xdr:row>
      <xdr:rowOff>523780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432561" y="34754820"/>
          <a:ext cx="571500" cy="432340"/>
        </a:xfrm>
        <a:prstGeom prst="rect">
          <a:avLst/>
        </a:prstGeom>
      </xdr:spPr>
    </xdr:pic>
    <xdr:clientData/>
  </xdr:twoCellAnchor>
  <xdr:twoCellAnchor editAs="oneCell">
    <xdr:from>
      <xdr:col>2</xdr:col>
      <xdr:colOff>203609</xdr:colOff>
      <xdr:row>161</xdr:row>
      <xdr:rowOff>126802</xdr:rowOff>
    </xdr:from>
    <xdr:to>
      <xdr:col>2</xdr:col>
      <xdr:colOff>730287</xdr:colOff>
      <xdr:row>161</xdr:row>
      <xdr:rowOff>653233</xdr:rowOff>
    </xdr:to>
    <xdr:pic>
      <xdr:nvPicPr>
        <xdr:cNvPr id="141" name="Picture 7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238779" y="73825142"/>
          <a:ext cx="526678" cy="5264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287655</xdr:colOff>
      <xdr:row>162</xdr:row>
      <xdr:rowOff>169546</xdr:rowOff>
    </xdr:from>
    <xdr:to>
      <xdr:col>2</xdr:col>
      <xdr:colOff>675736</xdr:colOff>
      <xdr:row>162</xdr:row>
      <xdr:rowOff>564444</xdr:rowOff>
    </xdr:to>
    <xdr:pic>
      <xdr:nvPicPr>
        <xdr:cNvPr id="143" name="图片 142" descr="企业微信截图_1551084308155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322825" y="75391886"/>
          <a:ext cx="388081" cy="394898"/>
        </a:xfrm>
        <a:prstGeom prst="rect">
          <a:avLst/>
        </a:prstGeom>
      </xdr:spPr>
    </xdr:pic>
    <xdr:clientData/>
  </xdr:twoCellAnchor>
  <xdr:twoCellAnchor editAs="oneCell">
    <xdr:from>
      <xdr:col>2</xdr:col>
      <xdr:colOff>292219</xdr:colOff>
      <xdr:row>163</xdr:row>
      <xdr:rowOff>107293</xdr:rowOff>
    </xdr:from>
    <xdr:to>
      <xdr:col>2</xdr:col>
      <xdr:colOff>871656</xdr:colOff>
      <xdr:row>163</xdr:row>
      <xdr:rowOff>686730</xdr:rowOff>
    </xdr:to>
    <xdr:pic>
      <xdr:nvPicPr>
        <xdr:cNvPr id="144" name="Picture 1" descr="Pictur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 rot="10800000" flipV="1">
          <a:off x="1327389" y="75329633"/>
          <a:ext cx="579437" cy="579437"/>
        </a:xfrm>
        <a:prstGeom prst="rect">
          <a:avLst/>
        </a:prstGeom>
      </xdr:spPr>
    </xdr:pic>
    <xdr:clientData/>
  </xdr:twoCellAnchor>
  <xdr:twoCellAnchor editAs="oneCell">
    <xdr:from>
      <xdr:col>2</xdr:col>
      <xdr:colOff>186085</xdr:colOff>
      <xdr:row>164</xdr:row>
      <xdr:rowOff>163499</xdr:rowOff>
    </xdr:from>
    <xdr:to>
      <xdr:col>2</xdr:col>
      <xdr:colOff>766249</xdr:colOff>
      <xdr:row>164</xdr:row>
      <xdr:rowOff>482464</xdr:rowOff>
    </xdr:to>
    <xdr:pic>
      <xdr:nvPicPr>
        <xdr:cNvPr id="145" name="Picture 1" descr="Pictur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 rot="21398956">
          <a:off x="1221255" y="76147839"/>
          <a:ext cx="580164" cy="318965"/>
        </a:xfrm>
        <a:prstGeom prst="rect">
          <a:avLst/>
        </a:prstGeom>
      </xdr:spPr>
    </xdr:pic>
    <xdr:clientData/>
  </xdr:twoCellAnchor>
  <xdr:twoCellAnchor editAs="oneCell">
    <xdr:from>
      <xdr:col>2</xdr:col>
      <xdr:colOff>298606</xdr:colOff>
      <xdr:row>165</xdr:row>
      <xdr:rowOff>93661</xdr:rowOff>
    </xdr:from>
    <xdr:to>
      <xdr:col>2</xdr:col>
      <xdr:colOff>841075</xdr:colOff>
      <xdr:row>165</xdr:row>
      <xdr:rowOff>590563</xdr:rowOff>
    </xdr:to>
    <xdr:pic>
      <xdr:nvPicPr>
        <xdr:cNvPr id="146" name="Picture 1" descr="Pictur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1333776" y="76840001"/>
          <a:ext cx="542469" cy="496902"/>
        </a:xfrm>
        <a:prstGeom prst="rect">
          <a:avLst/>
        </a:prstGeom>
      </xdr:spPr>
    </xdr:pic>
    <xdr:clientData/>
  </xdr:twoCellAnchor>
  <xdr:twoCellAnchor editAs="oneCell">
    <xdr:from>
      <xdr:col>2</xdr:col>
      <xdr:colOff>274009</xdr:colOff>
      <xdr:row>166</xdr:row>
      <xdr:rowOff>67993</xdr:rowOff>
    </xdr:from>
    <xdr:to>
      <xdr:col>2</xdr:col>
      <xdr:colOff>782009</xdr:colOff>
      <xdr:row>166</xdr:row>
      <xdr:rowOff>575993</xdr:rowOff>
    </xdr:to>
    <xdr:pic>
      <xdr:nvPicPr>
        <xdr:cNvPr id="147" name="Picture 1" descr="Pictur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1309179" y="77576333"/>
          <a:ext cx="508000" cy="508000"/>
        </a:xfrm>
        <a:prstGeom prst="rect">
          <a:avLst/>
        </a:prstGeom>
      </xdr:spPr>
    </xdr:pic>
    <xdr:clientData/>
  </xdr:twoCellAnchor>
  <xdr:twoCellAnchor>
    <xdr:from>
      <xdr:col>2</xdr:col>
      <xdr:colOff>142876</xdr:colOff>
      <xdr:row>167</xdr:row>
      <xdr:rowOff>217489</xdr:rowOff>
    </xdr:from>
    <xdr:to>
      <xdr:col>2</xdr:col>
      <xdr:colOff>819509</xdr:colOff>
      <xdr:row>167</xdr:row>
      <xdr:rowOff>407955</xdr:rowOff>
    </xdr:to>
    <xdr:pic>
      <xdr:nvPicPr>
        <xdr:cNvPr id="148" name="Picture 1" descr="Pictur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178046" y="78487829"/>
          <a:ext cx="676633" cy="190466"/>
        </a:xfrm>
        <a:prstGeom prst="rect">
          <a:avLst/>
        </a:prstGeom>
      </xdr:spPr>
    </xdr:pic>
    <xdr:clientData/>
  </xdr:twoCellAnchor>
  <xdr:twoCellAnchor editAs="oneCell">
    <xdr:from>
      <xdr:col>2</xdr:col>
      <xdr:colOff>268272</xdr:colOff>
      <xdr:row>168</xdr:row>
      <xdr:rowOff>74044</xdr:rowOff>
    </xdr:from>
    <xdr:to>
      <xdr:col>2</xdr:col>
      <xdr:colOff>714359</xdr:colOff>
      <xdr:row>168</xdr:row>
      <xdr:rowOff>520131</xdr:rowOff>
    </xdr:to>
    <xdr:pic>
      <xdr:nvPicPr>
        <xdr:cNvPr id="149" name="Picture 1" descr="Pictur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1303442" y="79106384"/>
          <a:ext cx="446087" cy="446087"/>
        </a:xfrm>
        <a:prstGeom prst="rect">
          <a:avLst/>
        </a:prstGeom>
      </xdr:spPr>
    </xdr:pic>
    <xdr:clientData/>
  </xdr:twoCellAnchor>
  <xdr:twoCellAnchor editAs="oneCell">
    <xdr:from>
      <xdr:col>2</xdr:col>
      <xdr:colOff>203828</xdr:colOff>
      <xdr:row>169</xdr:row>
      <xdr:rowOff>120739</xdr:rowOff>
    </xdr:from>
    <xdr:to>
      <xdr:col>2</xdr:col>
      <xdr:colOff>872735</xdr:colOff>
      <xdr:row>169</xdr:row>
      <xdr:rowOff>666839</xdr:rowOff>
    </xdr:to>
    <xdr:pic>
      <xdr:nvPicPr>
        <xdr:cNvPr id="150" name="Picture 1" descr="Pictur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238998" y="79915079"/>
          <a:ext cx="668907" cy="546100"/>
        </a:xfrm>
        <a:prstGeom prst="rect">
          <a:avLst/>
        </a:prstGeom>
      </xdr:spPr>
    </xdr:pic>
    <xdr:clientData/>
  </xdr:twoCellAnchor>
  <xdr:twoCellAnchor editAs="oneCell">
    <xdr:from>
      <xdr:col>2</xdr:col>
      <xdr:colOff>260206</xdr:colOff>
      <xdr:row>170</xdr:row>
      <xdr:rowOff>93003</xdr:rowOff>
    </xdr:from>
    <xdr:to>
      <xdr:col>2</xdr:col>
      <xdr:colOff>777731</xdr:colOff>
      <xdr:row>170</xdr:row>
      <xdr:rowOff>610528</xdr:rowOff>
    </xdr:to>
    <xdr:pic>
      <xdr:nvPicPr>
        <xdr:cNvPr id="151" name="Picture 1" descr="Pictur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1295376" y="80649343"/>
          <a:ext cx="517525" cy="517525"/>
        </a:xfrm>
        <a:prstGeom prst="rect">
          <a:avLst/>
        </a:prstGeom>
      </xdr:spPr>
    </xdr:pic>
    <xdr:clientData/>
  </xdr:twoCellAnchor>
  <xdr:twoCellAnchor editAs="oneCell">
    <xdr:from>
      <xdr:col>2</xdr:col>
      <xdr:colOff>248393</xdr:colOff>
      <xdr:row>171</xdr:row>
      <xdr:rowOff>138023</xdr:rowOff>
    </xdr:from>
    <xdr:to>
      <xdr:col>2</xdr:col>
      <xdr:colOff>724176</xdr:colOff>
      <xdr:row>171</xdr:row>
      <xdr:rowOff>613806</xdr:rowOff>
    </xdr:to>
    <xdr:pic>
      <xdr:nvPicPr>
        <xdr:cNvPr id="152" name="Picture 1" descr="Pictur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283563" y="81456363"/>
          <a:ext cx="475783" cy="475783"/>
        </a:xfrm>
        <a:prstGeom prst="rect">
          <a:avLst/>
        </a:prstGeom>
      </xdr:spPr>
    </xdr:pic>
    <xdr:clientData/>
  </xdr:twoCellAnchor>
  <xdr:twoCellAnchor editAs="oneCell">
    <xdr:from>
      <xdr:col>2</xdr:col>
      <xdr:colOff>301924</xdr:colOff>
      <xdr:row>172</xdr:row>
      <xdr:rowOff>118768</xdr:rowOff>
    </xdr:from>
    <xdr:to>
      <xdr:col>2</xdr:col>
      <xdr:colOff>711679</xdr:colOff>
      <xdr:row>172</xdr:row>
      <xdr:rowOff>635387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337094" y="82199108"/>
          <a:ext cx="409755" cy="51661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173</xdr:row>
      <xdr:rowOff>47625</xdr:rowOff>
    </xdr:from>
    <xdr:to>
      <xdr:col>2</xdr:col>
      <xdr:colOff>747622</xdr:colOff>
      <xdr:row>173</xdr:row>
      <xdr:rowOff>645251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073271" y="82889965"/>
          <a:ext cx="709521" cy="597626"/>
        </a:xfrm>
        <a:prstGeom prst="rect">
          <a:avLst/>
        </a:prstGeom>
      </xdr:spPr>
    </xdr:pic>
    <xdr:clientData/>
  </xdr:twoCellAnchor>
  <xdr:twoCellAnchor editAs="oneCell">
    <xdr:from>
      <xdr:col>2</xdr:col>
      <xdr:colOff>215661</xdr:colOff>
      <xdr:row>23</xdr:row>
      <xdr:rowOff>113821</xdr:rowOff>
    </xdr:from>
    <xdr:to>
      <xdr:col>2</xdr:col>
      <xdr:colOff>675736</xdr:colOff>
      <xdr:row>23</xdr:row>
      <xdr:rowOff>616202</xdr:rowOff>
    </xdr:to>
    <xdr:pic>
      <xdr:nvPicPr>
        <xdr:cNvPr id="132" name="图片 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529" y="11910444"/>
          <a:ext cx="460075" cy="50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230038</xdr:colOff>
      <xdr:row>77</xdr:row>
      <xdr:rowOff>115020</xdr:rowOff>
    </xdr:from>
    <xdr:to>
      <xdr:col>2</xdr:col>
      <xdr:colOff>820361</xdr:colOff>
      <xdr:row>80</xdr:row>
      <xdr:rowOff>79076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7DF7B648-FC1E-4BAC-80D2-AE4C3DD7F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906" y="35447378"/>
          <a:ext cx="590323" cy="589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8"/>
  <sheetViews>
    <sheetView tabSelected="1" topLeftCell="A172" zoomScale="106" zoomScaleNormal="106" workbookViewId="0">
      <selection activeCell="L5" sqref="L5"/>
    </sheetView>
  </sheetViews>
  <sheetFormatPr baseColWidth="10" defaultColWidth="9" defaultRowHeight="14"/>
  <cols>
    <col min="1" max="1" width="4.36328125" style="4" customWidth="1"/>
    <col min="2" max="2" width="11.81640625" style="4" customWidth="1"/>
    <col min="3" max="3" width="15.1796875" style="7" customWidth="1"/>
    <col min="4" max="4" width="12.1796875" style="4" customWidth="1"/>
    <col min="5" max="5" width="10.90625" style="4" customWidth="1"/>
    <col min="6" max="6" width="10" style="4" customWidth="1"/>
    <col min="7" max="7" width="14" style="4" customWidth="1"/>
    <col min="8" max="8" width="10.08984375" style="5" customWidth="1"/>
    <col min="9" max="9" width="10.453125" style="5" customWidth="1"/>
    <col min="10" max="10" width="9" style="6" customWidth="1"/>
    <col min="11" max="11" width="19.54296875" style="193" customWidth="1"/>
    <col min="12" max="12" width="37.6328125" style="69" bestFit="1" customWidth="1"/>
    <col min="13" max="16384" width="9" style="1"/>
  </cols>
  <sheetData>
    <row r="1" spans="1:12" ht="26.4" customHeight="1" thickBot="1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2" ht="14.5" thickBot="1">
      <c r="A2" s="102" t="s">
        <v>1</v>
      </c>
      <c r="B2" s="103"/>
      <c r="C2" s="103"/>
      <c r="D2" s="103"/>
      <c r="E2" s="103"/>
      <c r="F2" s="104"/>
      <c r="G2" s="102" t="s">
        <v>22</v>
      </c>
      <c r="H2" s="103"/>
      <c r="I2" s="103"/>
      <c r="J2" s="103"/>
      <c r="K2" s="103"/>
    </row>
    <row r="3" spans="1:12">
      <c r="A3" s="151" t="s">
        <v>19</v>
      </c>
      <c r="B3" s="152"/>
      <c r="C3" s="152"/>
      <c r="D3" s="152"/>
      <c r="E3" s="152"/>
      <c r="F3" s="153"/>
      <c r="G3" s="148" t="s">
        <v>214</v>
      </c>
      <c r="H3" s="149"/>
      <c r="I3" s="149"/>
      <c r="J3" s="149"/>
      <c r="K3" s="150"/>
    </row>
    <row r="4" spans="1:12" ht="14.5" thickBot="1">
      <c r="A4" s="108" t="s">
        <v>21</v>
      </c>
      <c r="B4" s="109"/>
      <c r="C4" s="109"/>
      <c r="D4" s="109"/>
      <c r="E4" s="109"/>
      <c r="F4" s="110"/>
      <c r="G4" s="164" t="s">
        <v>215</v>
      </c>
      <c r="H4" s="165"/>
      <c r="I4" s="165"/>
      <c r="J4" s="165"/>
      <c r="K4" s="166"/>
    </row>
    <row r="5" spans="1:12" ht="14.5" thickBot="1">
      <c r="A5" s="102" t="s">
        <v>2</v>
      </c>
      <c r="B5" s="103"/>
      <c r="C5" s="103"/>
      <c r="D5" s="103"/>
      <c r="E5" s="103"/>
      <c r="F5" s="104"/>
      <c r="G5" s="105" t="s">
        <v>17</v>
      </c>
      <c r="H5" s="106"/>
      <c r="I5" s="106"/>
      <c r="J5" s="106"/>
      <c r="K5" s="107"/>
    </row>
    <row r="6" spans="1:12" ht="15.75" customHeight="1">
      <c r="A6" s="158" t="s">
        <v>208</v>
      </c>
      <c r="B6" s="159"/>
      <c r="C6" s="159"/>
      <c r="D6" s="159"/>
      <c r="E6" s="159"/>
      <c r="F6" s="160"/>
      <c r="G6" s="132" t="s">
        <v>3</v>
      </c>
      <c r="H6" s="133"/>
      <c r="I6" s="133"/>
      <c r="J6" s="133"/>
      <c r="K6" s="134"/>
    </row>
    <row r="7" spans="1:12" ht="38" customHeight="1" thickBot="1">
      <c r="A7" s="158" t="s">
        <v>78</v>
      </c>
      <c r="B7" s="159"/>
      <c r="C7" s="159"/>
      <c r="D7" s="159"/>
      <c r="E7" s="159"/>
      <c r="F7" s="160"/>
      <c r="G7" s="108" t="s">
        <v>18</v>
      </c>
      <c r="H7" s="109"/>
      <c r="I7" s="109"/>
      <c r="J7" s="109"/>
      <c r="K7" s="110"/>
    </row>
    <row r="8" spans="1:12" ht="14.75" customHeight="1" thickBot="1">
      <c r="A8" s="105" t="s">
        <v>20</v>
      </c>
      <c r="B8" s="106"/>
      <c r="C8" s="106"/>
      <c r="D8" s="106"/>
      <c r="E8" s="106"/>
      <c r="F8" s="107"/>
      <c r="G8" s="106" t="s">
        <v>4</v>
      </c>
      <c r="H8" s="106"/>
      <c r="I8" s="106"/>
      <c r="J8" s="106"/>
      <c r="K8" s="107"/>
    </row>
    <row r="9" spans="1:12" ht="14.25" customHeight="1">
      <c r="A9" s="111" t="s">
        <v>35</v>
      </c>
      <c r="B9" s="112"/>
      <c r="D9" s="16" t="s">
        <v>5</v>
      </c>
      <c r="E9" s="122"/>
      <c r="F9" s="123"/>
      <c r="G9" s="167" t="s">
        <v>6</v>
      </c>
      <c r="H9" s="167"/>
      <c r="I9" s="167"/>
      <c r="J9" s="167"/>
      <c r="K9" s="168"/>
    </row>
    <row r="10" spans="1:12" ht="14.25" customHeight="1" thickBot="1">
      <c r="A10" s="113" t="s">
        <v>7</v>
      </c>
      <c r="B10" s="113"/>
      <c r="C10" s="17"/>
      <c r="D10" s="135"/>
      <c r="E10" s="136"/>
      <c r="F10" s="137"/>
      <c r="G10" s="169"/>
      <c r="H10" s="169"/>
      <c r="I10" s="169"/>
      <c r="J10" s="169"/>
      <c r="K10" s="170"/>
    </row>
    <row r="11" spans="1:12" s="2" customFormat="1" ht="31.25" customHeight="1" thickBot="1">
      <c r="A11" s="18" t="s">
        <v>8</v>
      </c>
      <c r="B11" s="19" t="s">
        <v>23</v>
      </c>
      <c r="C11" s="19" t="s">
        <v>24</v>
      </c>
      <c r="D11" s="20" t="s">
        <v>12</v>
      </c>
      <c r="E11" s="20" t="s">
        <v>207</v>
      </c>
      <c r="F11" s="20" t="s">
        <v>16</v>
      </c>
      <c r="G11" s="20" t="s">
        <v>206</v>
      </c>
      <c r="H11" s="20" t="s">
        <v>13</v>
      </c>
      <c r="I11" s="20" t="s">
        <v>14</v>
      </c>
      <c r="J11" s="37" t="s">
        <v>15</v>
      </c>
      <c r="K11" s="38" t="s">
        <v>10</v>
      </c>
      <c r="L11" s="70"/>
    </row>
    <row r="12" spans="1:12" ht="60" customHeight="1">
      <c r="A12" s="21">
        <v>1</v>
      </c>
      <c r="B12" s="22">
        <v>82002</v>
      </c>
      <c r="C12" s="23"/>
      <c r="D12" s="24" t="s">
        <v>38</v>
      </c>
      <c r="E12" s="9">
        <v>534</v>
      </c>
      <c r="F12" s="9">
        <v>1</v>
      </c>
      <c r="G12" s="9">
        <f t="shared" ref="G12:G23" si="0">E12*F12</f>
        <v>534</v>
      </c>
      <c r="H12" s="25">
        <v>150</v>
      </c>
      <c r="I12" s="26">
        <f t="shared" ref="I12:I21" si="1">H12+10</f>
        <v>160</v>
      </c>
      <c r="J12" s="26">
        <f>1500*1200*350/1000000000</f>
        <v>0.63</v>
      </c>
      <c r="K12" s="39"/>
    </row>
    <row r="13" spans="1:12" ht="60" customHeight="1">
      <c r="A13" s="21">
        <v>2</v>
      </c>
      <c r="B13" s="22">
        <v>82003</v>
      </c>
      <c r="C13" s="23"/>
      <c r="D13" s="27" t="s">
        <v>39</v>
      </c>
      <c r="E13" s="9">
        <v>574</v>
      </c>
      <c r="F13" s="9">
        <v>1</v>
      </c>
      <c r="G13" s="9">
        <f t="shared" si="0"/>
        <v>574</v>
      </c>
      <c r="H13" s="25">
        <v>145</v>
      </c>
      <c r="I13" s="26">
        <f t="shared" si="1"/>
        <v>155</v>
      </c>
      <c r="J13" s="40">
        <f>1900*1200*350/1000000000</f>
        <v>0.79800000000000004</v>
      </c>
      <c r="K13" s="39"/>
    </row>
    <row r="14" spans="1:12" ht="60" customHeight="1">
      <c r="A14" s="21">
        <v>3</v>
      </c>
      <c r="B14" s="22">
        <v>82006</v>
      </c>
      <c r="C14" s="23"/>
      <c r="D14" s="27" t="s">
        <v>40</v>
      </c>
      <c r="E14" s="9">
        <v>450</v>
      </c>
      <c r="F14" s="9">
        <v>1</v>
      </c>
      <c r="G14" s="9">
        <f t="shared" si="0"/>
        <v>450</v>
      </c>
      <c r="H14" s="25">
        <v>95</v>
      </c>
      <c r="I14" s="26">
        <f t="shared" si="1"/>
        <v>105</v>
      </c>
      <c r="J14" s="40">
        <f>1700*800*350/1000000000</f>
        <v>0.47599999999999998</v>
      </c>
      <c r="K14" s="39"/>
    </row>
    <row r="15" spans="1:12" ht="60" customHeight="1">
      <c r="A15" s="21">
        <v>4</v>
      </c>
      <c r="B15" s="22">
        <v>82007</v>
      </c>
      <c r="C15" s="23"/>
      <c r="D15" s="27" t="s">
        <v>41</v>
      </c>
      <c r="E15" s="24">
        <v>578</v>
      </c>
      <c r="F15" s="9">
        <v>1</v>
      </c>
      <c r="G15" s="9">
        <f t="shared" si="0"/>
        <v>578</v>
      </c>
      <c r="H15" s="25">
        <v>155</v>
      </c>
      <c r="I15" s="26">
        <f t="shared" si="1"/>
        <v>165</v>
      </c>
      <c r="J15" s="40">
        <f>1650*1100*500/1000000000</f>
        <v>0.90749999999999997</v>
      </c>
      <c r="K15" s="39"/>
    </row>
    <row r="16" spans="1:12" ht="60" customHeight="1">
      <c r="A16" s="21">
        <v>5</v>
      </c>
      <c r="B16" s="23">
        <v>82009</v>
      </c>
      <c r="C16" s="23"/>
      <c r="D16" s="27" t="s">
        <v>42</v>
      </c>
      <c r="E16" s="24">
        <v>519</v>
      </c>
      <c r="F16" s="9">
        <v>1</v>
      </c>
      <c r="G16" s="9">
        <f t="shared" si="0"/>
        <v>519</v>
      </c>
      <c r="H16" s="25">
        <v>95</v>
      </c>
      <c r="I16" s="26">
        <f t="shared" si="1"/>
        <v>105</v>
      </c>
      <c r="J16" s="40">
        <f>1200*1200*500/1000000000</f>
        <v>0.72</v>
      </c>
      <c r="K16" s="39"/>
    </row>
    <row r="17" spans="1:11" ht="60" customHeight="1">
      <c r="A17" s="21">
        <v>6</v>
      </c>
      <c r="B17" s="24">
        <v>82014</v>
      </c>
      <c r="C17" s="23"/>
      <c r="D17" s="24" t="s">
        <v>43</v>
      </c>
      <c r="E17" s="24">
        <v>619</v>
      </c>
      <c r="F17" s="9">
        <v>1</v>
      </c>
      <c r="G17" s="9">
        <f t="shared" si="0"/>
        <v>619</v>
      </c>
      <c r="H17" s="25">
        <v>155</v>
      </c>
      <c r="I17" s="26">
        <f t="shared" si="1"/>
        <v>165</v>
      </c>
      <c r="J17" s="40">
        <f>1750*1200*500/1000000000</f>
        <v>1.05</v>
      </c>
      <c r="K17" s="39"/>
    </row>
    <row r="18" spans="1:11" ht="60" customHeight="1">
      <c r="A18" s="21">
        <v>7</v>
      </c>
      <c r="B18" s="24">
        <v>82020</v>
      </c>
      <c r="C18" s="23"/>
      <c r="D18" s="24" t="s">
        <v>44</v>
      </c>
      <c r="E18" s="24">
        <v>688</v>
      </c>
      <c r="F18" s="9">
        <v>1</v>
      </c>
      <c r="G18" s="9">
        <f t="shared" si="0"/>
        <v>688</v>
      </c>
      <c r="H18" s="25">
        <v>190</v>
      </c>
      <c r="I18" s="26">
        <f t="shared" si="1"/>
        <v>200</v>
      </c>
      <c r="J18" s="25">
        <f>(2300*870*350  +1200*800*500+  2300*1000*500)/1000000000</f>
        <v>2.3303500000000001</v>
      </c>
      <c r="K18" s="39"/>
    </row>
    <row r="19" spans="1:11" ht="60" customHeight="1">
      <c r="A19" s="21">
        <v>8</v>
      </c>
      <c r="B19" s="24">
        <v>82023</v>
      </c>
      <c r="C19" s="23"/>
      <c r="D19" s="24" t="s">
        <v>45</v>
      </c>
      <c r="E19" s="24">
        <v>530</v>
      </c>
      <c r="F19" s="9">
        <v>1</v>
      </c>
      <c r="G19" s="9">
        <f t="shared" si="0"/>
        <v>530</v>
      </c>
      <c r="H19" s="25">
        <v>135</v>
      </c>
      <c r="I19" s="26">
        <f t="shared" si="1"/>
        <v>145</v>
      </c>
      <c r="J19" s="40">
        <f>1150*800*350/1000000000</f>
        <v>0.32200000000000001</v>
      </c>
      <c r="K19" s="39"/>
    </row>
    <row r="20" spans="1:11" ht="60" customHeight="1">
      <c r="A20" s="21">
        <v>9</v>
      </c>
      <c r="B20" s="24">
        <v>82024</v>
      </c>
      <c r="C20" s="23"/>
      <c r="D20" s="24" t="s">
        <v>46</v>
      </c>
      <c r="E20" s="24">
        <v>530</v>
      </c>
      <c r="F20" s="9">
        <v>1</v>
      </c>
      <c r="G20" s="9">
        <f t="shared" si="0"/>
        <v>530</v>
      </c>
      <c r="H20" s="25">
        <v>125</v>
      </c>
      <c r="I20" s="26">
        <f t="shared" si="1"/>
        <v>135</v>
      </c>
      <c r="J20" s="40">
        <f>1150*800*350/1000000000</f>
        <v>0.32200000000000001</v>
      </c>
      <c r="K20" s="39"/>
    </row>
    <row r="21" spans="1:11" ht="60" customHeight="1">
      <c r="A21" s="21">
        <v>10</v>
      </c>
      <c r="B21" s="24">
        <v>82028</v>
      </c>
      <c r="C21" s="23"/>
      <c r="D21" s="27" t="s">
        <v>48</v>
      </c>
      <c r="E21" s="24">
        <v>814</v>
      </c>
      <c r="F21" s="9">
        <v>1</v>
      </c>
      <c r="G21" s="9">
        <f t="shared" si="0"/>
        <v>814</v>
      </c>
      <c r="H21" s="25">
        <v>110</v>
      </c>
      <c r="I21" s="26">
        <f t="shared" si="1"/>
        <v>120</v>
      </c>
      <c r="J21" s="40">
        <f>1300*850*350/1000000000</f>
        <v>0.38674999999999998</v>
      </c>
      <c r="K21" s="39"/>
    </row>
    <row r="22" spans="1:11" ht="60" customHeight="1">
      <c r="A22" s="21">
        <v>11</v>
      </c>
      <c r="B22" s="24">
        <v>82025</v>
      </c>
      <c r="C22" s="23"/>
      <c r="D22" s="24" t="s">
        <v>47</v>
      </c>
      <c r="E22" s="24">
        <v>595</v>
      </c>
      <c r="F22" s="9">
        <v>1</v>
      </c>
      <c r="G22" s="9">
        <f t="shared" si="0"/>
        <v>595</v>
      </c>
      <c r="H22" s="25">
        <v>155</v>
      </c>
      <c r="I22" s="26">
        <f t="shared" ref="I22" si="2">H22+10</f>
        <v>165</v>
      </c>
      <c r="J22" s="40">
        <f>1900*1800*500/1000000000</f>
        <v>1.71</v>
      </c>
      <c r="K22" s="39"/>
    </row>
    <row r="23" spans="1:11" ht="60" customHeight="1">
      <c r="A23" s="21">
        <v>12</v>
      </c>
      <c r="B23" s="24">
        <v>82032</v>
      </c>
      <c r="C23" s="23"/>
      <c r="D23" s="27" t="s">
        <v>49</v>
      </c>
      <c r="E23" s="24">
        <v>459</v>
      </c>
      <c r="F23" s="9">
        <v>1</v>
      </c>
      <c r="G23" s="9">
        <f t="shared" si="0"/>
        <v>459</v>
      </c>
      <c r="H23" s="25">
        <v>100</v>
      </c>
      <c r="I23" s="26">
        <f>H23+10</f>
        <v>110</v>
      </c>
      <c r="J23" s="40">
        <f>1300*850*350/1000000000</f>
        <v>0.38674999999999998</v>
      </c>
      <c r="K23" s="39"/>
    </row>
    <row r="24" spans="1:11" ht="60" customHeight="1">
      <c r="A24" s="21">
        <v>13</v>
      </c>
      <c r="B24" s="28">
        <v>5501</v>
      </c>
      <c r="C24" s="28"/>
      <c r="D24" s="27" t="s">
        <v>209</v>
      </c>
      <c r="E24" s="24">
        <v>816</v>
      </c>
      <c r="F24" s="9">
        <v>1</v>
      </c>
      <c r="G24" s="9">
        <f t="shared" ref="G24:G47" si="3">E24*F24</f>
        <v>816</v>
      </c>
      <c r="H24" s="25">
        <v>290</v>
      </c>
      <c r="I24" s="28">
        <f>H24+15</f>
        <v>305</v>
      </c>
      <c r="J24" s="41">
        <v>0.73</v>
      </c>
      <c r="K24" s="39"/>
    </row>
    <row r="25" spans="1:11" ht="60" customHeight="1">
      <c r="A25" s="21">
        <v>14</v>
      </c>
      <c r="B25" s="24">
        <v>5503</v>
      </c>
      <c r="C25" s="30"/>
      <c r="D25" s="29" t="s">
        <v>50</v>
      </c>
      <c r="E25" s="28">
        <v>680</v>
      </c>
      <c r="F25" s="9">
        <v>1</v>
      </c>
      <c r="G25" s="9">
        <f t="shared" si="3"/>
        <v>680</v>
      </c>
      <c r="H25" s="25">
        <v>235</v>
      </c>
      <c r="I25" s="28">
        <f t="shared" ref="I25" si="4">H25+15</f>
        <v>250</v>
      </c>
      <c r="J25" s="41">
        <v>0.72</v>
      </c>
      <c r="K25" s="39"/>
    </row>
    <row r="26" spans="1:11" ht="60" customHeight="1">
      <c r="A26" s="21">
        <v>15</v>
      </c>
      <c r="B26" s="24">
        <v>5506</v>
      </c>
      <c r="C26" s="28"/>
      <c r="D26" s="29" t="s">
        <v>51</v>
      </c>
      <c r="E26" s="28">
        <v>785</v>
      </c>
      <c r="F26" s="9">
        <v>1</v>
      </c>
      <c r="G26" s="9">
        <f t="shared" si="3"/>
        <v>785</v>
      </c>
      <c r="H26" s="25">
        <v>220</v>
      </c>
      <c r="I26" s="25">
        <f>H26+15</f>
        <v>235</v>
      </c>
      <c r="J26" s="25">
        <v>0.87</v>
      </c>
      <c r="K26" s="39"/>
    </row>
    <row r="27" spans="1:11" ht="60" customHeight="1">
      <c r="A27" s="21">
        <v>16</v>
      </c>
      <c r="B27" s="24">
        <v>5507</v>
      </c>
      <c r="C27" s="28"/>
      <c r="D27" s="29" t="s">
        <v>52</v>
      </c>
      <c r="E27" s="28">
        <v>865</v>
      </c>
      <c r="F27" s="9">
        <v>1</v>
      </c>
      <c r="G27" s="9">
        <f t="shared" si="3"/>
        <v>865</v>
      </c>
      <c r="H27" s="25">
        <v>240</v>
      </c>
      <c r="I27" s="25">
        <f t="shared" ref="I27:I30" si="5">H27+15</f>
        <v>255</v>
      </c>
      <c r="J27" s="25">
        <v>0.8</v>
      </c>
      <c r="K27" s="39"/>
    </row>
    <row r="28" spans="1:11" ht="60" customHeight="1">
      <c r="A28" s="21">
        <v>17</v>
      </c>
      <c r="B28" s="24">
        <v>5509</v>
      </c>
      <c r="C28" s="28"/>
      <c r="D28" s="29" t="s">
        <v>53</v>
      </c>
      <c r="E28" s="28">
        <v>809</v>
      </c>
      <c r="F28" s="9">
        <v>1</v>
      </c>
      <c r="G28" s="9">
        <f t="shared" si="3"/>
        <v>809</v>
      </c>
      <c r="H28" s="25">
        <v>220</v>
      </c>
      <c r="I28" s="25">
        <f t="shared" si="5"/>
        <v>235</v>
      </c>
      <c r="J28" s="25">
        <v>0.52</v>
      </c>
      <c r="K28" s="39"/>
    </row>
    <row r="29" spans="1:11" ht="60" customHeight="1">
      <c r="A29" s="21">
        <v>18</v>
      </c>
      <c r="B29" s="24">
        <v>5510</v>
      </c>
      <c r="C29" s="28"/>
      <c r="D29" s="29" t="s">
        <v>54</v>
      </c>
      <c r="E29" s="28">
        <v>865</v>
      </c>
      <c r="F29" s="9">
        <v>1</v>
      </c>
      <c r="G29" s="9">
        <f t="shared" si="3"/>
        <v>865</v>
      </c>
      <c r="H29" s="25">
        <v>205</v>
      </c>
      <c r="I29" s="25">
        <f t="shared" si="5"/>
        <v>220</v>
      </c>
      <c r="J29" s="25">
        <v>0.77</v>
      </c>
      <c r="K29" s="39"/>
    </row>
    <row r="30" spans="1:11" ht="60" customHeight="1">
      <c r="A30" s="21">
        <v>19</v>
      </c>
      <c r="B30" s="24">
        <v>5511</v>
      </c>
      <c r="C30" s="28"/>
      <c r="D30" s="29" t="s">
        <v>55</v>
      </c>
      <c r="E30" s="28">
        <v>1181</v>
      </c>
      <c r="F30" s="9">
        <v>1</v>
      </c>
      <c r="G30" s="9">
        <f t="shared" si="3"/>
        <v>1181</v>
      </c>
      <c r="H30" s="25">
        <v>290</v>
      </c>
      <c r="I30" s="25">
        <f t="shared" si="5"/>
        <v>305</v>
      </c>
      <c r="J30" s="25">
        <v>0.73</v>
      </c>
      <c r="K30" s="39"/>
    </row>
    <row r="31" spans="1:11" ht="60" customHeight="1">
      <c r="A31" s="21">
        <v>20</v>
      </c>
      <c r="B31" s="24" t="s">
        <v>56</v>
      </c>
      <c r="C31" s="31"/>
      <c r="D31" s="24" t="s">
        <v>57</v>
      </c>
      <c r="E31" s="24">
        <v>2318</v>
      </c>
      <c r="F31" s="9">
        <v>1</v>
      </c>
      <c r="G31" s="9">
        <f t="shared" si="3"/>
        <v>2318</v>
      </c>
      <c r="H31" s="25">
        <v>900</v>
      </c>
      <c r="I31" s="25">
        <v>1100</v>
      </c>
      <c r="J31" s="25">
        <v>2</v>
      </c>
      <c r="K31" s="39"/>
    </row>
    <row r="32" spans="1:11" ht="60" customHeight="1">
      <c r="A32" s="21">
        <v>21</v>
      </c>
      <c r="B32" s="24" t="s">
        <v>58</v>
      </c>
      <c r="C32" s="9"/>
      <c r="D32" s="22" t="s">
        <v>59</v>
      </c>
      <c r="E32" s="9">
        <v>859</v>
      </c>
      <c r="F32" s="9">
        <v>2</v>
      </c>
      <c r="G32" s="9">
        <f t="shared" si="3"/>
        <v>1718</v>
      </c>
      <c r="H32" s="25">
        <v>330</v>
      </c>
      <c r="I32" s="25">
        <v>430</v>
      </c>
      <c r="J32" s="25">
        <v>2.6</v>
      </c>
      <c r="K32" s="39"/>
    </row>
    <row r="33" spans="1:12" ht="60" customHeight="1">
      <c r="A33" s="21">
        <v>22</v>
      </c>
      <c r="B33" s="9" t="s">
        <v>60</v>
      </c>
      <c r="C33" s="9"/>
      <c r="D33" s="22" t="s">
        <v>61</v>
      </c>
      <c r="E33" s="9">
        <v>580</v>
      </c>
      <c r="F33" s="9">
        <v>2</v>
      </c>
      <c r="G33" s="9">
        <f t="shared" si="3"/>
        <v>1160</v>
      </c>
      <c r="H33" s="25">
        <v>70</v>
      </c>
      <c r="I33" s="25">
        <v>90</v>
      </c>
      <c r="J33" s="25">
        <v>1.2</v>
      </c>
      <c r="K33" s="39"/>
    </row>
    <row r="34" spans="1:12" ht="60" customHeight="1">
      <c r="A34" s="21">
        <v>23</v>
      </c>
      <c r="B34" s="9" t="s">
        <v>62</v>
      </c>
      <c r="C34" s="9"/>
      <c r="D34" s="22" t="s">
        <v>63</v>
      </c>
      <c r="E34" s="9">
        <v>443</v>
      </c>
      <c r="F34" s="9">
        <v>3</v>
      </c>
      <c r="G34" s="9">
        <f t="shared" si="3"/>
        <v>1329</v>
      </c>
      <c r="H34" s="25">
        <v>43</v>
      </c>
      <c r="I34" s="25">
        <v>50</v>
      </c>
      <c r="J34" s="25">
        <v>0.53</v>
      </c>
      <c r="K34" s="39"/>
      <c r="L34" s="71"/>
    </row>
    <row r="35" spans="1:12" ht="60" customHeight="1">
      <c r="A35" s="21">
        <v>24</v>
      </c>
      <c r="B35" s="9">
        <v>7333</v>
      </c>
      <c r="C35" s="9"/>
      <c r="D35" s="22" t="s">
        <v>64</v>
      </c>
      <c r="E35" s="23">
        <v>1206</v>
      </c>
      <c r="F35" s="9">
        <v>1</v>
      </c>
      <c r="G35" s="9">
        <f t="shared" si="3"/>
        <v>1206</v>
      </c>
      <c r="H35" s="25">
        <v>228</v>
      </c>
      <c r="I35" s="25">
        <f t="shared" ref="I35:I47" si="6">H35+10</f>
        <v>238</v>
      </c>
      <c r="J35" s="23">
        <v>1.2893399999999999</v>
      </c>
      <c r="K35" s="39"/>
    </row>
    <row r="36" spans="1:12" ht="60" customHeight="1">
      <c r="A36" s="21">
        <v>25</v>
      </c>
      <c r="B36" s="9">
        <v>7334</v>
      </c>
      <c r="C36" s="23"/>
      <c r="D36" s="22" t="s">
        <v>65</v>
      </c>
      <c r="E36" s="23">
        <v>497</v>
      </c>
      <c r="F36" s="9">
        <v>1</v>
      </c>
      <c r="G36" s="9">
        <f t="shared" si="3"/>
        <v>497</v>
      </c>
      <c r="H36" s="23">
        <v>147</v>
      </c>
      <c r="I36" s="23">
        <f t="shared" si="6"/>
        <v>157</v>
      </c>
      <c r="J36" s="23">
        <v>1.1432850000000001</v>
      </c>
      <c r="K36" s="39"/>
    </row>
    <row r="37" spans="1:12" ht="60" customHeight="1">
      <c r="A37" s="21">
        <v>26</v>
      </c>
      <c r="B37" s="9">
        <v>7337</v>
      </c>
      <c r="C37" s="23"/>
      <c r="D37" s="22" t="s">
        <v>66</v>
      </c>
      <c r="E37" s="23">
        <v>274</v>
      </c>
      <c r="F37" s="9">
        <v>1</v>
      </c>
      <c r="G37" s="9">
        <f t="shared" si="3"/>
        <v>274</v>
      </c>
      <c r="H37" s="23">
        <v>40</v>
      </c>
      <c r="I37" s="23">
        <f t="shared" si="6"/>
        <v>50</v>
      </c>
      <c r="J37" s="23">
        <v>0.92988000000000004</v>
      </c>
      <c r="K37" s="39"/>
    </row>
    <row r="38" spans="1:12" ht="60" customHeight="1">
      <c r="A38" s="21">
        <v>27</v>
      </c>
      <c r="B38" s="9">
        <v>7338</v>
      </c>
      <c r="C38" s="23"/>
      <c r="D38" s="22" t="s">
        <v>67</v>
      </c>
      <c r="E38" s="23">
        <v>403</v>
      </c>
      <c r="F38" s="9">
        <v>1</v>
      </c>
      <c r="G38" s="9">
        <f t="shared" si="3"/>
        <v>403</v>
      </c>
      <c r="H38" s="23">
        <v>102</v>
      </c>
      <c r="I38" s="23">
        <f t="shared" si="6"/>
        <v>112</v>
      </c>
      <c r="J38" s="23">
        <v>0.44624999999999998</v>
      </c>
      <c r="K38" s="39"/>
    </row>
    <row r="39" spans="1:12" ht="60" customHeight="1">
      <c r="A39" s="21">
        <v>28</v>
      </c>
      <c r="B39" s="9">
        <v>7339</v>
      </c>
      <c r="C39" s="23"/>
      <c r="D39" s="22" t="s">
        <v>68</v>
      </c>
      <c r="E39" s="23">
        <v>342</v>
      </c>
      <c r="F39" s="9">
        <v>2</v>
      </c>
      <c r="G39" s="9">
        <f t="shared" si="3"/>
        <v>684</v>
      </c>
      <c r="H39" s="23">
        <v>200</v>
      </c>
      <c r="I39" s="23">
        <v>300</v>
      </c>
      <c r="J39" s="23">
        <v>0.8</v>
      </c>
      <c r="K39" s="39"/>
    </row>
    <row r="40" spans="1:12" ht="60" customHeight="1">
      <c r="A40" s="21">
        <v>29</v>
      </c>
      <c r="B40" s="9">
        <v>7340</v>
      </c>
      <c r="C40" s="23"/>
      <c r="D40" s="22" t="s">
        <v>69</v>
      </c>
      <c r="E40" s="23">
        <v>380</v>
      </c>
      <c r="F40" s="9">
        <v>1</v>
      </c>
      <c r="G40" s="9">
        <f t="shared" si="3"/>
        <v>380</v>
      </c>
      <c r="H40" s="23">
        <v>100</v>
      </c>
      <c r="I40" s="23">
        <f t="shared" si="6"/>
        <v>110</v>
      </c>
      <c r="J40" s="23">
        <v>0.40131</v>
      </c>
      <c r="K40" s="39"/>
    </row>
    <row r="41" spans="1:12" ht="60" customHeight="1">
      <c r="A41" s="21">
        <v>30</v>
      </c>
      <c r="B41" s="9">
        <v>7342</v>
      </c>
      <c r="C41" s="23"/>
      <c r="D41" s="22" t="s">
        <v>70</v>
      </c>
      <c r="E41" s="23">
        <v>191</v>
      </c>
      <c r="F41" s="9">
        <v>1</v>
      </c>
      <c r="G41" s="9">
        <f t="shared" si="3"/>
        <v>191</v>
      </c>
      <c r="H41" s="23">
        <v>41</v>
      </c>
      <c r="I41" s="23">
        <f t="shared" si="6"/>
        <v>51</v>
      </c>
      <c r="J41" s="23">
        <v>0.31941000000000003</v>
      </c>
      <c r="K41" s="39"/>
    </row>
    <row r="42" spans="1:12" ht="60" customHeight="1">
      <c r="A42" s="21">
        <v>31</v>
      </c>
      <c r="B42" s="9">
        <v>7343</v>
      </c>
      <c r="C42" s="9"/>
      <c r="D42" s="22" t="s">
        <v>71</v>
      </c>
      <c r="E42" s="23">
        <v>330</v>
      </c>
      <c r="F42" s="9">
        <v>1</v>
      </c>
      <c r="G42" s="9">
        <f t="shared" si="3"/>
        <v>330</v>
      </c>
      <c r="H42" s="23">
        <v>43</v>
      </c>
      <c r="I42" s="23">
        <f t="shared" si="6"/>
        <v>53</v>
      </c>
      <c r="J42" s="23">
        <v>0.39960000000000001</v>
      </c>
      <c r="K42" s="39"/>
    </row>
    <row r="43" spans="1:12" ht="60" customHeight="1">
      <c r="A43" s="21">
        <v>32</v>
      </c>
      <c r="B43" s="9">
        <v>7345</v>
      </c>
      <c r="C43" s="23"/>
      <c r="D43" s="22" t="s">
        <v>72</v>
      </c>
      <c r="E43" s="23">
        <v>261</v>
      </c>
      <c r="F43" s="9">
        <v>1</v>
      </c>
      <c r="G43" s="9">
        <f t="shared" si="3"/>
        <v>261</v>
      </c>
      <c r="H43" s="23">
        <v>59</v>
      </c>
      <c r="I43" s="23">
        <f t="shared" si="6"/>
        <v>69</v>
      </c>
      <c r="J43" s="23">
        <v>1.3406400000000001</v>
      </c>
      <c r="K43" s="39"/>
    </row>
    <row r="44" spans="1:12" ht="60" customHeight="1">
      <c r="A44" s="21">
        <v>33</v>
      </c>
      <c r="B44" s="9">
        <v>7346</v>
      </c>
      <c r="C44" s="23"/>
      <c r="D44" s="22" t="s">
        <v>73</v>
      </c>
      <c r="E44" s="23">
        <v>280</v>
      </c>
      <c r="F44" s="9">
        <v>4</v>
      </c>
      <c r="G44" s="9">
        <f t="shared" si="3"/>
        <v>1120</v>
      </c>
      <c r="H44" s="23">
        <v>150</v>
      </c>
      <c r="I44" s="23">
        <v>250</v>
      </c>
      <c r="J44" s="23">
        <v>1.8</v>
      </c>
      <c r="K44" s="39"/>
    </row>
    <row r="45" spans="1:12" ht="60" customHeight="1">
      <c r="A45" s="21">
        <v>34</v>
      </c>
      <c r="B45" s="22">
        <v>7351</v>
      </c>
      <c r="C45" s="23"/>
      <c r="D45" s="22" t="s">
        <v>74</v>
      </c>
      <c r="E45" s="23">
        <v>136</v>
      </c>
      <c r="F45" s="9">
        <v>1</v>
      </c>
      <c r="G45" s="9">
        <f t="shared" si="3"/>
        <v>136</v>
      </c>
      <c r="H45" s="23">
        <v>51</v>
      </c>
      <c r="I45" s="23">
        <f t="shared" si="6"/>
        <v>61</v>
      </c>
      <c r="J45" s="23">
        <v>0.74530799999999997</v>
      </c>
      <c r="K45" s="39"/>
    </row>
    <row r="46" spans="1:12" ht="60" customHeight="1">
      <c r="A46" s="21">
        <v>36</v>
      </c>
      <c r="B46" s="22">
        <v>7353</v>
      </c>
      <c r="C46" s="22"/>
      <c r="D46" s="22" t="s">
        <v>210</v>
      </c>
      <c r="E46" s="22">
        <v>391</v>
      </c>
      <c r="F46" s="9">
        <v>2</v>
      </c>
      <c r="G46" s="9">
        <f t="shared" si="3"/>
        <v>782</v>
      </c>
      <c r="H46" s="23">
        <v>140</v>
      </c>
      <c r="I46" s="23">
        <v>180</v>
      </c>
      <c r="J46" s="23">
        <v>1</v>
      </c>
      <c r="K46" s="187" t="s">
        <v>213</v>
      </c>
    </row>
    <row r="47" spans="1:12" ht="60" customHeight="1">
      <c r="A47" s="21">
        <v>38</v>
      </c>
      <c r="B47" s="22">
        <v>7354</v>
      </c>
      <c r="C47" s="23"/>
      <c r="D47" s="22" t="s">
        <v>75</v>
      </c>
      <c r="E47" s="23">
        <v>301</v>
      </c>
      <c r="F47" s="9">
        <v>1</v>
      </c>
      <c r="G47" s="9">
        <f t="shared" si="3"/>
        <v>301</v>
      </c>
      <c r="H47" s="23">
        <v>80</v>
      </c>
      <c r="I47" s="23">
        <f t="shared" si="6"/>
        <v>90</v>
      </c>
      <c r="J47" s="42">
        <v>0.70469999999999999</v>
      </c>
      <c r="K47" s="9"/>
    </row>
    <row r="48" spans="1:12" ht="16.25" customHeight="1">
      <c r="A48" s="82">
        <v>39</v>
      </c>
      <c r="B48" s="82" t="s">
        <v>79</v>
      </c>
      <c r="C48" s="84" t="s">
        <v>80</v>
      </c>
      <c r="D48" s="9">
        <v>1.77</v>
      </c>
      <c r="E48" s="23">
        <v>10</v>
      </c>
      <c r="F48" s="9">
        <v>1</v>
      </c>
      <c r="G48" s="9">
        <f>E48*F48*D48</f>
        <v>17.7</v>
      </c>
      <c r="H48" s="23">
        <f>E48*F48</f>
        <v>10</v>
      </c>
      <c r="I48" s="23">
        <f>H48+1</f>
        <v>11</v>
      </c>
      <c r="J48" s="87">
        <f>I48+F48</f>
        <v>12</v>
      </c>
      <c r="K48" s="82" t="s">
        <v>81</v>
      </c>
    </row>
    <row r="49" spans="1:11" ht="16.25" customHeight="1">
      <c r="A49" s="83"/>
      <c r="B49" s="83"/>
      <c r="C49" s="85"/>
      <c r="D49" s="9">
        <v>1.77</v>
      </c>
      <c r="E49" s="23">
        <v>15</v>
      </c>
      <c r="F49" s="9">
        <v>1</v>
      </c>
      <c r="G49" s="9">
        <f t="shared" ref="G49:G51" si="7">E49*F49*D49</f>
        <v>26.55</v>
      </c>
      <c r="H49" s="23">
        <f t="shared" ref="H49:H51" si="8">E49*F49</f>
        <v>15</v>
      </c>
      <c r="I49" s="23">
        <f t="shared" ref="I49:I51" si="9">H49+1</f>
        <v>16</v>
      </c>
      <c r="J49" s="85"/>
      <c r="K49" s="86"/>
    </row>
    <row r="50" spans="1:11" ht="16.25" customHeight="1">
      <c r="A50" s="83"/>
      <c r="B50" s="83"/>
      <c r="C50" s="85"/>
      <c r="D50" s="9">
        <v>1.77</v>
      </c>
      <c r="E50" s="23">
        <v>20</v>
      </c>
      <c r="F50" s="9">
        <v>1</v>
      </c>
      <c r="G50" s="9">
        <f t="shared" si="7"/>
        <v>35.4</v>
      </c>
      <c r="H50" s="23">
        <f t="shared" si="8"/>
        <v>20</v>
      </c>
      <c r="I50" s="23">
        <f t="shared" si="9"/>
        <v>21</v>
      </c>
      <c r="J50" s="85"/>
      <c r="K50" s="86"/>
    </row>
    <row r="51" spans="1:11" ht="16.25" customHeight="1">
      <c r="A51" s="83"/>
      <c r="B51" s="83"/>
      <c r="C51" s="85"/>
      <c r="D51" s="9">
        <v>1.77</v>
      </c>
      <c r="E51" s="23">
        <v>30</v>
      </c>
      <c r="F51" s="9">
        <v>1</v>
      </c>
      <c r="G51" s="9">
        <f t="shared" si="7"/>
        <v>53.1</v>
      </c>
      <c r="H51" s="23">
        <f t="shared" si="8"/>
        <v>30</v>
      </c>
      <c r="I51" s="23">
        <f t="shared" si="9"/>
        <v>31</v>
      </c>
      <c r="J51" s="85"/>
      <c r="K51" s="86"/>
    </row>
    <row r="52" spans="1:11" ht="16.25" customHeight="1">
      <c r="A52" s="82">
        <v>39</v>
      </c>
      <c r="B52" s="82" t="s">
        <v>79</v>
      </c>
      <c r="C52" s="84" t="s">
        <v>80</v>
      </c>
      <c r="D52" s="9">
        <v>1.77</v>
      </c>
      <c r="E52" s="23">
        <v>10</v>
      </c>
      <c r="F52" s="9">
        <v>1</v>
      </c>
      <c r="G52" s="9">
        <f>E52*F52*D52</f>
        <v>17.7</v>
      </c>
      <c r="H52" s="23">
        <f>E52*F52</f>
        <v>10</v>
      </c>
      <c r="I52" s="23">
        <f>H52+1</f>
        <v>11</v>
      </c>
      <c r="J52" s="87">
        <f>I52+F52</f>
        <v>12</v>
      </c>
      <c r="K52" s="82" t="s">
        <v>81</v>
      </c>
    </row>
    <row r="53" spans="1:11" ht="16.25" customHeight="1">
      <c r="A53" s="83"/>
      <c r="B53" s="83"/>
      <c r="C53" s="85"/>
      <c r="D53" s="9">
        <v>1.77</v>
      </c>
      <c r="E53" s="23">
        <v>15</v>
      </c>
      <c r="F53" s="9">
        <v>1</v>
      </c>
      <c r="G53" s="9">
        <f t="shared" ref="G53:G55" si="10">E53*F53*D53</f>
        <v>26.55</v>
      </c>
      <c r="H53" s="23">
        <f t="shared" ref="H53:H55" si="11">E53*F53</f>
        <v>15</v>
      </c>
      <c r="I53" s="23">
        <f t="shared" ref="I53:I98" si="12">H53+1</f>
        <v>16</v>
      </c>
      <c r="J53" s="85"/>
      <c r="K53" s="86"/>
    </row>
    <row r="54" spans="1:11" ht="16.25" customHeight="1">
      <c r="A54" s="83"/>
      <c r="B54" s="83"/>
      <c r="C54" s="85"/>
      <c r="D54" s="9">
        <v>1.77</v>
      </c>
      <c r="E54" s="23">
        <v>20</v>
      </c>
      <c r="F54" s="9">
        <v>1</v>
      </c>
      <c r="G54" s="9">
        <f t="shared" si="10"/>
        <v>35.4</v>
      </c>
      <c r="H54" s="23">
        <f t="shared" si="11"/>
        <v>20</v>
      </c>
      <c r="I54" s="23">
        <f t="shared" si="12"/>
        <v>21</v>
      </c>
      <c r="J54" s="85"/>
      <c r="K54" s="86"/>
    </row>
    <row r="55" spans="1:11" ht="16.25" customHeight="1">
      <c r="A55" s="83"/>
      <c r="B55" s="83"/>
      <c r="C55" s="85"/>
      <c r="D55" s="9">
        <v>1.77</v>
      </c>
      <c r="E55" s="23">
        <v>30</v>
      </c>
      <c r="F55" s="9">
        <v>1</v>
      </c>
      <c r="G55" s="9">
        <f t="shared" si="10"/>
        <v>53.1</v>
      </c>
      <c r="H55" s="23">
        <f t="shared" si="11"/>
        <v>30</v>
      </c>
      <c r="I55" s="23">
        <f t="shared" si="12"/>
        <v>31</v>
      </c>
      <c r="J55" s="85"/>
      <c r="K55" s="86"/>
    </row>
    <row r="56" spans="1:11" ht="12.65" customHeight="1">
      <c r="A56" s="82">
        <v>40</v>
      </c>
      <c r="B56" s="82" t="s">
        <v>82</v>
      </c>
      <c r="C56" s="84" t="s">
        <v>83</v>
      </c>
      <c r="D56" s="22">
        <v>2.5</v>
      </c>
      <c r="E56" s="22">
        <v>2.66</v>
      </c>
      <c r="F56" s="9">
        <v>2</v>
      </c>
      <c r="G56" s="9">
        <f t="shared" ref="G56:G82" si="13">E56*F56*D56</f>
        <v>13.3</v>
      </c>
      <c r="H56" s="23">
        <f>D56*F56</f>
        <v>5</v>
      </c>
      <c r="I56" s="23">
        <f t="shared" si="12"/>
        <v>6</v>
      </c>
      <c r="J56" s="87">
        <v>2</v>
      </c>
      <c r="K56" s="82" t="s">
        <v>84</v>
      </c>
    </row>
    <row r="57" spans="1:11" ht="12.65" customHeight="1">
      <c r="A57" s="83"/>
      <c r="B57" s="83"/>
      <c r="C57" s="88"/>
      <c r="D57" s="22">
        <v>5</v>
      </c>
      <c r="E57" s="22">
        <v>2.66</v>
      </c>
      <c r="F57" s="9">
        <v>2</v>
      </c>
      <c r="G57" s="9">
        <f t="shared" si="13"/>
        <v>26.6</v>
      </c>
      <c r="H57" s="23">
        <f t="shared" ref="H57:H75" si="14">D57*F57</f>
        <v>10</v>
      </c>
      <c r="I57" s="23">
        <f t="shared" si="12"/>
        <v>11</v>
      </c>
      <c r="J57" s="85"/>
      <c r="K57" s="86"/>
    </row>
    <row r="58" spans="1:11" ht="12.65" customHeight="1">
      <c r="A58" s="83"/>
      <c r="B58" s="83"/>
      <c r="C58" s="88"/>
      <c r="D58" s="22">
        <v>7.5</v>
      </c>
      <c r="E58" s="22">
        <v>2.66</v>
      </c>
      <c r="F58" s="9">
        <v>2</v>
      </c>
      <c r="G58" s="9">
        <f t="shared" si="13"/>
        <v>39.900000000000006</v>
      </c>
      <c r="H58" s="23">
        <f t="shared" si="14"/>
        <v>15</v>
      </c>
      <c r="I58" s="23">
        <f t="shared" si="12"/>
        <v>16</v>
      </c>
      <c r="J58" s="85"/>
      <c r="K58" s="86"/>
    </row>
    <row r="59" spans="1:11" ht="12.65" customHeight="1">
      <c r="A59" s="83"/>
      <c r="B59" s="83"/>
      <c r="C59" s="88"/>
      <c r="D59" s="22">
        <v>10</v>
      </c>
      <c r="E59" s="22">
        <v>2.66</v>
      </c>
      <c r="F59" s="9">
        <v>2</v>
      </c>
      <c r="G59" s="9">
        <f t="shared" si="13"/>
        <v>53.2</v>
      </c>
      <c r="H59" s="23">
        <f t="shared" si="14"/>
        <v>20</v>
      </c>
      <c r="I59" s="23">
        <f t="shared" si="12"/>
        <v>21</v>
      </c>
      <c r="J59" s="85"/>
      <c r="K59" s="86"/>
    </row>
    <row r="60" spans="1:11" ht="12.65" customHeight="1">
      <c r="A60" s="83"/>
      <c r="B60" s="83"/>
      <c r="C60" s="88"/>
      <c r="D60" s="22">
        <v>12.5</v>
      </c>
      <c r="E60" s="22">
        <v>2.66</v>
      </c>
      <c r="F60" s="9">
        <v>2</v>
      </c>
      <c r="G60" s="9">
        <f t="shared" si="13"/>
        <v>66.5</v>
      </c>
      <c r="H60" s="23">
        <f t="shared" si="14"/>
        <v>25</v>
      </c>
      <c r="I60" s="23">
        <f t="shared" si="12"/>
        <v>26</v>
      </c>
      <c r="J60" s="85"/>
      <c r="K60" s="86"/>
    </row>
    <row r="61" spans="1:11" ht="12.65" customHeight="1">
      <c r="A61" s="83"/>
      <c r="B61" s="83"/>
      <c r="C61" s="88"/>
      <c r="D61" s="22">
        <v>15</v>
      </c>
      <c r="E61" s="22">
        <v>2.66</v>
      </c>
      <c r="F61" s="9">
        <v>2</v>
      </c>
      <c r="G61" s="9">
        <f t="shared" si="13"/>
        <v>79.800000000000011</v>
      </c>
      <c r="H61" s="23">
        <f t="shared" si="14"/>
        <v>30</v>
      </c>
      <c r="I61" s="23">
        <f t="shared" si="12"/>
        <v>31</v>
      </c>
      <c r="J61" s="85"/>
      <c r="K61" s="86"/>
    </row>
    <row r="62" spans="1:11" ht="12.65" customHeight="1">
      <c r="A62" s="83"/>
      <c r="B62" s="83"/>
      <c r="C62" s="88"/>
      <c r="D62" s="22">
        <v>17.5</v>
      </c>
      <c r="E62" s="22">
        <v>2.66</v>
      </c>
      <c r="F62" s="9">
        <v>2</v>
      </c>
      <c r="G62" s="9">
        <f t="shared" si="13"/>
        <v>93.100000000000009</v>
      </c>
      <c r="H62" s="23">
        <f t="shared" si="14"/>
        <v>35</v>
      </c>
      <c r="I62" s="23">
        <f t="shared" si="12"/>
        <v>36</v>
      </c>
      <c r="J62" s="85"/>
      <c r="K62" s="86"/>
    </row>
    <row r="63" spans="1:11" ht="12.65" customHeight="1">
      <c r="A63" s="83"/>
      <c r="B63" s="83"/>
      <c r="C63" s="88"/>
      <c r="D63" s="22">
        <v>20</v>
      </c>
      <c r="E63" s="22">
        <v>2.66</v>
      </c>
      <c r="F63" s="9">
        <v>2</v>
      </c>
      <c r="G63" s="9">
        <f t="shared" si="13"/>
        <v>106.4</v>
      </c>
      <c r="H63" s="23">
        <f t="shared" si="14"/>
        <v>40</v>
      </c>
      <c r="I63" s="23">
        <f t="shared" si="12"/>
        <v>41</v>
      </c>
      <c r="J63" s="85"/>
      <c r="K63" s="86"/>
    </row>
    <row r="64" spans="1:11" ht="12.65" customHeight="1">
      <c r="A64" s="83"/>
      <c r="B64" s="83"/>
      <c r="C64" s="88"/>
      <c r="D64" s="22">
        <v>22.5</v>
      </c>
      <c r="E64" s="22">
        <v>2.66</v>
      </c>
      <c r="F64" s="9">
        <v>2</v>
      </c>
      <c r="G64" s="9">
        <f t="shared" si="13"/>
        <v>119.7</v>
      </c>
      <c r="H64" s="23">
        <f t="shared" si="14"/>
        <v>45</v>
      </c>
      <c r="I64" s="23">
        <f t="shared" si="12"/>
        <v>46</v>
      </c>
      <c r="J64" s="85"/>
      <c r="K64" s="86"/>
    </row>
    <row r="65" spans="1:12" ht="12.65" customHeight="1">
      <c r="A65" s="83"/>
      <c r="B65" s="83"/>
      <c r="C65" s="88"/>
      <c r="D65" s="22">
        <v>25</v>
      </c>
      <c r="E65" s="22">
        <v>2.66</v>
      </c>
      <c r="F65" s="9">
        <v>2</v>
      </c>
      <c r="G65" s="9">
        <f t="shared" si="13"/>
        <v>133</v>
      </c>
      <c r="H65" s="23">
        <f t="shared" si="14"/>
        <v>50</v>
      </c>
      <c r="I65" s="23">
        <f t="shared" si="12"/>
        <v>51</v>
      </c>
      <c r="J65" s="85"/>
      <c r="K65" s="86"/>
    </row>
    <row r="66" spans="1:12" ht="12.65" customHeight="1">
      <c r="A66" s="83"/>
      <c r="B66" s="83"/>
      <c r="C66" s="88"/>
      <c r="D66" s="22">
        <v>27.5</v>
      </c>
      <c r="E66" s="22">
        <v>2.66</v>
      </c>
      <c r="F66" s="9">
        <v>2</v>
      </c>
      <c r="G66" s="9">
        <f t="shared" si="13"/>
        <v>146.30000000000001</v>
      </c>
      <c r="H66" s="23">
        <f t="shared" si="14"/>
        <v>55</v>
      </c>
      <c r="I66" s="23">
        <f t="shared" si="12"/>
        <v>56</v>
      </c>
      <c r="J66" s="85"/>
      <c r="K66" s="86"/>
    </row>
    <row r="67" spans="1:12" ht="12.65" customHeight="1">
      <c r="A67" s="83"/>
      <c r="B67" s="83"/>
      <c r="C67" s="88"/>
      <c r="D67" s="22">
        <v>30</v>
      </c>
      <c r="E67" s="22">
        <v>2.66</v>
      </c>
      <c r="F67" s="9">
        <v>2</v>
      </c>
      <c r="G67" s="9">
        <f t="shared" si="13"/>
        <v>159.60000000000002</v>
      </c>
      <c r="H67" s="23">
        <f t="shared" si="14"/>
        <v>60</v>
      </c>
      <c r="I67" s="23">
        <f t="shared" si="12"/>
        <v>61</v>
      </c>
      <c r="J67" s="85"/>
      <c r="K67" s="86"/>
    </row>
    <row r="68" spans="1:12" ht="12.65" customHeight="1">
      <c r="A68" s="83"/>
      <c r="B68" s="83"/>
      <c r="C68" s="88"/>
      <c r="D68" s="22">
        <v>32.5</v>
      </c>
      <c r="E68" s="22">
        <v>2.66</v>
      </c>
      <c r="F68" s="9">
        <v>2</v>
      </c>
      <c r="G68" s="9">
        <f t="shared" si="13"/>
        <v>172.9</v>
      </c>
      <c r="H68" s="23">
        <f t="shared" si="14"/>
        <v>65</v>
      </c>
      <c r="I68" s="23">
        <f t="shared" si="12"/>
        <v>66</v>
      </c>
      <c r="J68" s="85"/>
      <c r="K68" s="86"/>
    </row>
    <row r="69" spans="1:12" ht="12.65" customHeight="1">
      <c r="A69" s="83"/>
      <c r="B69" s="83"/>
      <c r="C69" s="88"/>
      <c r="D69" s="22">
        <v>35</v>
      </c>
      <c r="E69" s="22">
        <v>2.66</v>
      </c>
      <c r="F69" s="9">
        <v>2</v>
      </c>
      <c r="G69" s="9">
        <f t="shared" si="13"/>
        <v>186.20000000000002</v>
      </c>
      <c r="H69" s="23">
        <f t="shared" si="14"/>
        <v>70</v>
      </c>
      <c r="I69" s="23">
        <f t="shared" si="12"/>
        <v>71</v>
      </c>
      <c r="J69" s="85"/>
      <c r="K69" s="86"/>
    </row>
    <row r="70" spans="1:12" ht="12.65" customHeight="1">
      <c r="A70" s="83"/>
      <c r="B70" s="83"/>
      <c r="C70" s="88"/>
      <c r="D70" s="22">
        <v>37.5</v>
      </c>
      <c r="E70" s="22">
        <v>2.66</v>
      </c>
      <c r="F70" s="9">
        <v>2</v>
      </c>
      <c r="G70" s="9">
        <f t="shared" si="13"/>
        <v>199.5</v>
      </c>
      <c r="H70" s="23">
        <f t="shared" si="14"/>
        <v>75</v>
      </c>
      <c r="I70" s="23">
        <f t="shared" si="12"/>
        <v>76</v>
      </c>
      <c r="J70" s="85"/>
      <c r="K70" s="86"/>
    </row>
    <row r="71" spans="1:12" ht="12.65" customHeight="1">
      <c r="A71" s="83"/>
      <c r="B71" s="83"/>
      <c r="C71" s="88"/>
      <c r="D71" s="22">
        <v>40</v>
      </c>
      <c r="E71" s="22">
        <v>2.66</v>
      </c>
      <c r="F71" s="9">
        <v>2</v>
      </c>
      <c r="G71" s="9">
        <f t="shared" si="13"/>
        <v>212.8</v>
      </c>
      <c r="H71" s="23">
        <f t="shared" si="14"/>
        <v>80</v>
      </c>
      <c r="I71" s="23">
        <f t="shared" si="12"/>
        <v>81</v>
      </c>
      <c r="J71" s="85"/>
      <c r="K71" s="86"/>
    </row>
    <row r="72" spans="1:12" ht="12.65" customHeight="1">
      <c r="A72" s="83"/>
      <c r="B72" s="83"/>
      <c r="C72" s="88"/>
      <c r="D72" s="22">
        <v>42.5</v>
      </c>
      <c r="E72" s="22">
        <v>2.66</v>
      </c>
      <c r="F72" s="9">
        <v>2</v>
      </c>
      <c r="G72" s="9">
        <f t="shared" si="13"/>
        <v>226.10000000000002</v>
      </c>
      <c r="H72" s="23">
        <f t="shared" si="14"/>
        <v>85</v>
      </c>
      <c r="I72" s="23">
        <f t="shared" si="12"/>
        <v>86</v>
      </c>
      <c r="J72" s="85"/>
      <c r="K72" s="86"/>
    </row>
    <row r="73" spans="1:12" ht="12.65" customHeight="1">
      <c r="A73" s="83"/>
      <c r="B73" s="83"/>
      <c r="C73" s="88"/>
      <c r="D73" s="22">
        <v>45</v>
      </c>
      <c r="E73" s="22">
        <v>2.66</v>
      </c>
      <c r="F73" s="9">
        <v>2</v>
      </c>
      <c r="G73" s="9">
        <f t="shared" si="13"/>
        <v>239.4</v>
      </c>
      <c r="H73" s="23">
        <f t="shared" si="14"/>
        <v>90</v>
      </c>
      <c r="I73" s="23">
        <f t="shared" si="12"/>
        <v>91</v>
      </c>
      <c r="J73" s="85"/>
      <c r="K73" s="86"/>
    </row>
    <row r="74" spans="1:12" ht="12.65" customHeight="1">
      <c r="A74" s="83"/>
      <c r="B74" s="83"/>
      <c r="C74" s="88"/>
      <c r="D74" s="22">
        <v>47.5</v>
      </c>
      <c r="E74" s="22">
        <v>2.66</v>
      </c>
      <c r="F74" s="9">
        <v>2</v>
      </c>
      <c r="G74" s="9">
        <f t="shared" si="13"/>
        <v>252.70000000000002</v>
      </c>
      <c r="H74" s="23">
        <f t="shared" si="14"/>
        <v>95</v>
      </c>
      <c r="I74" s="23">
        <f t="shared" si="12"/>
        <v>96</v>
      </c>
      <c r="J74" s="85"/>
      <c r="K74" s="86"/>
    </row>
    <row r="75" spans="1:12" ht="12.65" customHeight="1">
      <c r="A75" s="90"/>
      <c r="B75" s="90"/>
      <c r="C75" s="89"/>
      <c r="D75" s="22">
        <v>50</v>
      </c>
      <c r="E75" s="22">
        <v>2.66</v>
      </c>
      <c r="F75" s="9">
        <v>2</v>
      </c>
      <c r="G75" s="9">
        <f t="shared" si="13"/>
        <v>266</v>
      </c>
      <c r="H75" s="23">
        <f t="shared" si="14"/>
        <v>100</v>
      </c>
      <c r="I75" s="23">
        <f t="shared" si="12"/>
        <v>101</v>
      </c>
      <c r="J75" s="91"/>
      <c r="K75" s="92"/>
    </row>
    <row r="76" spans="1:12" ht="16.25" customHeight="1">
      <c r="A76" s="82">
        <v>41</v>
      </c>
      <c r="B76" s="82" t="s">
        <v>211</v>
      </c>
      <c r="C76" s="99" t="s">
        <v>212</v>
      </c>
      <c r="D76" s="22">
        <v>1.25</v>
      </c>
      <c r="E76" s="10">
        <v>1.34</v>
      </c>
      <c r="F76" s="28">
        <v>20</v>
      </c>
      <c r="G76" s="9">
        <f>E76*F76*D76</f>
        <v>33.5</v>
      </c>
      <c r="H76" s="23">
        <f t="shared" ref="H76:H82" si="15">D76*F76</f>
        <v>25</v>
      </c>
      <c r="I76" s="23">
        <f t="shared" si="12"/>
        <v>26</v>
      </c>
      <c r="J76" s="87">
        <v>2</v>
      </c>
      <c r="K76" s="188" t="s">
        <v>86</v>
      </c>
      <c r="L76" s="71"/>
    </row>
    <row r="77" spans="1:12" ht="16.25" customHeight="1">
      <c r="A77" s="83"/>
      <c r="B77" s="83"/>
      <c r="C77" s="100"/>
      <c r="D77" s="22">
        <v>2.5</v>
      </c>
      <c r="E77" s="10">
        <v>1.34</v>
      </c>
      <c r="F77" s="28">
        <v>20</v>
      </c>
      <c r="G77" s="9">
        <f t="shared" ref="G77:G81" si="16">E77*F77*D77</f>
        <v>67</v>
      </c>
      <c r="H77" s="23">
        <f t="shared" si="15"/>
        <v>50</v>
      </c>
      <c r="I77" s="23">
        <f t="shared" si="12"/>
        <v>51</v>
      </c>
      <c r="J77" s="85"/>
      <c r="K77" s="189"/>
      <c r="L77" s="71"/>
    </row>
    <row r="78" spans="1:12" ht="16.25" customHeight="1">
      <c r="A78" s="83"/>
      <c r="B78" s="83"/>
      <c r="C78" s="100"/>
      <c r="D78" s="22">
        <v>5</v>
      </c>
      <c r="E78" s="10">
        <v>1.34</v>
      </c>
      <c r="F78" s="28">
        <v>20</v>
      </c>
      <c r="G78" s="9">
        <f t="shared" si="16"/>
        <v>134</v>
      </c>
      <c r="H78" s="23">
        <f t="shared" si="15"/>
        <v>100</v>
      </c>
      <c r="I78" s="23">
        <f t="shared" si="12"/>
        <v>101</v>
      </c>
      <c r="J78" s="85"/>
      <c r="K78" s="189"/>
      <c r="L78" s="71"/>
    </row>
    <row r="79" spans="1:12" ht="16.25" customHeight="1">
      <c r="A79" s="83"/>
      <c r="B79" s="83"/>
      <c r="C79" s="100"/>
      <c r="D79" s="22">
        <v>10</v>
      </c>
      <c r="E79" s="10">
        <v>1.34</v>
      </c>
      <c r="F79" s="28">
        <v>20</v>
      </c>
      <c r="G79" s="9">
        <f t="shared" si="16"/>
        <v>268</v>
      </c>
      <c r="H79" s="23">
        <f t="shared" si="15"/>
        <v>200</v>
      </c>
      <c r="I79" s="23">
        <f t="shared" si="12"/>
        <v>201</v>
      </c>
      <c r="J79" s="85"/>
      <c r="K79" s="189"/>
      <c r="L79" s="71"/>
    </row>
    <row r="80" spans="1:12" ht="16.25" customHeight="1">
      <c r="A80" s="83"/>
      <c r="B80" s="83"/>
      <c r="C80" s="100"/>
      <c r="D80" s="22">
        <v>15</v>
      </c>
      <c r="E80" s="10">
        <v>1.34</v>
      </c>
      <c r="F80" s="28">
        <v>20</v>
      </c>
      <c r="G80" s="9">
        <f t="shared" si="16"/>
        <v>402</v>
      </c>
      <c r="H80" s="23">
        <f t="shared" si="15"/>
        <v>300</v>
      </c>
      <c r="I80" s="23">
        <f t="shared" si="12"/>
        <v>301</v>
      </c>
      <c r="J80" s="85"/>
      <c r="K80" s="189"/>
    </row>
    <row r="81" spans="1:12" ht="16.25" customHeight="1">
      <c r="A81" s="83"/>
      <c r="B81" s="83"/>
      <c r="C81" s="100"/>
      <c r="D81" s="22">
        <v>20</v>
      </c>
      <c r="E81" s="10">
        <v>1.34</v>
      </c>
      <c r="F81" s="28">
        <v>30</v>
      </c>
      <c r="G81" s="9">
        <f t="shared" si="16"/>
        <v>804</v>
      </c>
      <c r="H81" s="23">
        <f t="shared" si="15"/>
        <v>600</v>
      </c>
      <c r="I81" s="23">
        <f t="shared" si="12"/>
        <v>601</v>
      </c>
      <c r="J81" s="85"/>
      <c r="K81" s="189"/>
    </row>
    <row r="82" spans="1:12" ht="16.25" customHeight="1">
      <c r="A82" s="90"/>
      <c r="B82" s="90"/>
      <c r="C82" s="101"/>
      <c r="D82" s="22">
        <v>25</v>
      </c>
      <c r="E82" s="10">
        <v>1.34</v>
      </c>
      <c r="F82" s="28">
        <v>4</v>
      </c>
      <c r="G82" s="9">
        <f t="shared" si="13"/>
        <v>134</v>
      </c>
      <c r="H82" s="23">
        <f t="shared" si="15"/>
        <v>100</v>
      </c>
      <c r="I82" s="23">
        <f t="shared" si="12"/>
        <v>101</v>
      </c>
      <c r="J82" s="91"/>
      <c r="K82" s="189"/>
    </row>
    <row r="83" spans="1:12" ht="16.25" customHeight="1">
      <c r="A83" s="82">
        <v>42</v>
      </c>
      <c r="B83" s="82" t="s">
        <v>85</v>
      </c>
      <c r="C83" s="99" t="s">
        <v>87</v>
      </c>
      <c r="D83" s="22">
        <v>5</v>
      </c>
      <c r="E83" s="43">
        <v>10.78</v>
      </c>
      <c r="F83" s="9">
        <v>10</v>
      </c>
      <c r="G83" s="9">
        <f>E83*F83</f>
        <v>107.8</v>
      </c>
      <c r="H83" s="23">
        <f t="shared" ref="H83:H98" si="17">D83*F83</f>
        <v>50</v>
      </c>
      <c r="I83" s="23">
        <f t="shared" si="12"/>
        <v>51</v>
      </c>
      <c r="J83" s="87">
        <v>1.5</v>
      </c>
      <c r="K83" s="188" t="s">
        <v>86</v>
      </c>
    </row>
    <row r="84" spans="1:12" ht="16.25" customHeight="1">
      <c r="A84" s="83"/>
      <c r="B84" s="83"/>
      <c r="C84" s="100"/>
      <c r="D84" s="22">
        <v>10</v>
      </c>
      <c r="E84" s="43">
        <v>14.87</v>
      </c>
      <c r="F84" s="9">
        <v>10</v>
      </c>
      <c r="G84" s="9">
        <f t="shared" ref="G84:G87" si="18">E84*F84</f>
        <v>148.69999999999999</v>
      </c>
      <c r="H84" s="23">
        <f t="shared" si="17"/>
        <v>100</v>
      </c>
      <c r="I84" s="23">
        <f t="shared" si="12"/>
        <v>101</v>
      </c>
      <c r="J84" s="85"/>
      <c r="K84" s="189"/>
    </row>
    <row r="85" spans="1:12" ht="16.25" customHeight="1">
      <c r="A85" s="83"/>
      <c r="B85" s="83"/>
      <c r="C85" s="100"/>
      <c r="D85" s="22">
        <v>15</v>
      </c>
      <c r="E85" s="43">
        <v>18.78</v>
      </c>
      <c r="F85" s="9">
        <v>10</v>
      </c>
      <c r="G85" s="9">
        <f t="shared" si="18"/>
        <v>187.8</v>
      </c>
      <c r="H85" s="23">
        <f t="shared" si="17"/>
        <v>150</v>
      </c>
      <c r="I85" s="23">
        <f t="shared" si="12"/>
        <v>151</v>
      </c>
      <c r="J85" s="85"/>
      <c r="K85" s="189"/>
    </row>
    <row r="86" spans="1:12" ht="16.25" customHeight="1">
      <c r="A86" s="83"/>
      <c r="B86" s="83"/>
      <c r="C86" s="100"/>
      <c r="D86" s="22">
        <v>20</v>
      </c>
      <c r="E86" s="43">
        <v>26.96</v>
      </c>
      <c r="F86" s="9">
        <v>10</v>
      </c>
      <c r="G86" s="9">
        <f t="shared" si="18"/>
        <v>269.60000000000002</v>
      </c>
      <c r="H86" s="23">
        <f t="shared" si="17"/>
        <v>200</v>
      </c>
      <c r="I86" s="23">
        <f t="shared" si="12"/>
        <v>201</v>
      </c>
      <c r="J86" s="85"/>
      <c r="K86" s="189"/>
    </row>
    <row r="87" spans="1:12" ht="16.25" customHeight="1">
      <c r="A87" s="83"/>
      <c r="B87" s="83"/>
      <c r="C87" s="100"/>
      <c r="D87" s="22">
        <v>25</v>
      </c>
      <c r="E87" s="43">
        <v>32.54</v>
      </c>
      <c r="F87" s="9">
        <v>10</v>
      </c>
      <c r="G87" s="9">
        <f t="shared" si="18"/>
        <v>325.39999999999998</v>
      </c>
      <c r="H87" s="23">
        <f t="shared" si="17"/>
        <v>250</v>
      </c>
      <c r="I87" s="23">
        <f t="shared" si="12"/>
        <v>251</v>
      </c>
      <c r="J87" s="85"/>
      <c r="K87" s="189"/>
    </row>
    <row r="88" spans="1:12" ht="20.399999999999999" customHeight="1">
      <c r="A88" s="82">
        <v>43</v>
      </c>
      <c r="B88" s="82" t="s">
        <v>88</v>
      </c>
      <c r="C88" s="82" t="s">
        <v>89</v>
      </c>
      <c r="D88" s="10">
        <v>4</v>
      </c>
      <c r="E88" s="10">
        <v>1.78</v>
      </c>
      <c r="F88" s="9">
        <v>2</v>
      </c>
      <c r="G88" s="9">
        <f t="shared" ref="G88:G98" si="19">E88*F88*D88</f>
        <v>14.24</v>
      </c>
      <c r="H88" s="23">
        <f t="shared" si="17"/>
        <v>8</v>
      </c>
      <c r="I88" s="23">
        <f t="shared" si="12"/>
        <v>9</v>
      </c>
      <c r="J88" s="87">
        <v>1</v>
      </c>
      <c r="K88" s="82" t="s">
        <v>90</v>
      </c>
      <c r="L88" s="71"/>
    </row>
    <row r="89" spans="1:12" ht="20.399999999999999" customHeight="1">
      <c r="A89" s="83"/>
      <c r="B89" s="83"/>
      <c r="C89" s="83"/>
      <c r="D89" s="10">
        <v>6</v>
      </c>
      <c r="E89" s="10">
        <v>1.78</v>
      </c>
      <c r="F89" s="9">
        <v>2</v>
      </c>
      <c r="G89" s="9">
        <f t="shared" si="19"/>
        <v>21.36</v>
      </c>
      <c r="H89" s="23">
        <f t="shared" si="17"/>
        <v>12</v>
      </c>
      <c r="I89" s="23">
        <f t="shared" si="12"/>
        <v>13</v>
      </c>
      <c r="J89" s="85"/>
      <c r="K89" s="83"/>
      <c r="L89" s="71"/>
    </row>
    <row r="90" spans="1:12" ht="20.399999999999999" customHeight="1">
      <c r="A90" s="83"/>
      <c r="B90" s="83"/>
      <c r="C90" s="83"/>
      <c r="D90" s="10">
        <v>8</v>
      </c>
      <c r="E90" s="10">
        <v>1.78</v>
      </c>
      <c r="F90" s="9">
        <v>2</v>
      </c>
      <c r="G90" s="9">
        <f t="shared" si="19"/>
        <v>28.48</v>
      </c>
      <c r="H90" s="23">
        <f t="shared" si="17"/>
        <v>16</v>
      </c>
      <c r="I90" s="23">
        <f t="shared" si="12"/>
        <v>17</v>
      </c>
      <c r="J90" s="85"/>
      <c r="K90" s="83"/>
      <c r="L90" s="71"/>
    </row>
    <row r="91" spans="1:12" ht="20.399999999999999" customHeight="1">
      <c r="A91" s="83"/>
      <c r="B91" s="83"/>
      <c r="C91" s="83"/>
      <c r="D91" s="22">
        <v>10</v>
      </c>
      <c r="E91" s="10">
        <v>2.7</v>
      </c>
      <c r="F91" s="9">
        <v>2</v>
      </c>
      <c r="G91" s="9">
        <f t="shared" si="19"/>
        <v>54</v>
      </c>
      <c r="H91" s="23">
        <f t="shared" si="17"/>
        <v>20</v>
      </c>
      <c r="I91" s="23">
        <f t="shared" si="12"/>
        <v>21</v>
      </c>
      <c r="J91" s="85"/>
      <c r="K91" s="83"/>
      <c r="L91" s="71"/>
    </row>
    <row r="92" spans="1:12" ht="20.399999999999999" customHeight="1">
      <c r="A92" s="83"/>
      <c r="B92" s="83"/>
      <c r="C92" s="83"/>
      <c r="D92" s="10">
        <v>12</v>
      </c>
      <c r="E92" s="10">
        <v>1.78</v>
      </c>
      <c r="F92" s="9">
        <v>2</v>
      </c>
      <c r="G92" s="9">
        <f t="shared" si="19"/>
        <v>42.72</v>
      </c>
      <c r="H92" s="23">
        <f t="shared" si="17"/>
        <v>24</v>
      </c>
      <c r="I92" s="23">
        <f t="shared" si="12"/>
        <v>25</v>
      </c>
      <c r="J92" s="85"/>
      <c r="K92" s="83"/>
      <c r="L92" s="71"/>
    </row>
    <row r="93" spans="1:12" ht="20.399999999999999" customHeight="1">
      <c r="A93" s="83"/>
      <c r="B93" s="83"/>
      <c r="C93" s="83"/>
      <c r="D93" s="10">
        <v>16</v>
      </c>
      <c r="E93" s="10">
        <v>1.78</v>
      </c>
      <c r="F93" s="9">
        <v>2</v>
      </c>
      <c r="G93" s="9">
        <f t="shared" si="19"/>
        <v>56.96</v>
      </c>
      <c r="H93" s="23">
        <f t="shared" si="17"/>
        <v>32</v>
      </c>
      <c r="I93" s="23">
        <f t="shared" si="12"/>
        <v>33</v>
      </c>
      <c r="J93" s="85"/>
      <c r="K93" s="83"/>
    </row>
    <row r="94" spans="1:12" ht="20.399999999999999" customHeight="1">
      <c r="A94" s="83"/>
      <c r="B94" s="83"/>
      <c r="C94" s="83"/>
      <c r="D94" s="10">
        <v>20</v>
      </c>
      <c r="E94" s="10">
        <v>1.78</v>
      </c>
      <c r="F94" s="9">
        <v>2</v>
      </c>
      <c r="G94" s="9">
        <f t="shared" si="19"/>
        <v>71.2</v>
      </c>
      <c r="H94" s="23">
        <f t="shared" si="17"/>
        <v>40</v>
      </c>
      <c r="I94" s="23">
        <f t="shared" si="12"/>
        <v>41</v>
      </c>
      <c r="J94" s="85"/>
      <c r="K94" s="83"/>
    </row>
    <row r="95" spans="1:12" ht="20.399999999999999" customHeight="1">
      <c r="A95" s="83"/>
      <c r="B95" s="83"/>
      <c r="C95" s="83"/>
      <c r="D95" s="10">
        <v>24</v>
      </c>
      <c r="E95" s="10">
        <v>1.78</v>
      </c>
      <c r="F95" s="9">
        <v>2</v>
      </c>
      <c r="G95" s="9">
        <f t="shared" si="19"/>
        <v>85.44</v>
      </c>
      <c r="H95" s="23">
        <f t="shared" si="17"/>
        <v>48</v>
      </c>
      <c r="I95" s="23">
        <f t="shared" si="12"/>
        <v>49</v>
      </c>
      <c r="J95" s="85"/>
      <c r="K95" s="83"/>
    </row>
    <row r="96" spans="1:12" ht="17.399999999999999" customHeight="1">
      <c r="A96" s="83"/>
      <c r="B96" s="83"/>
      <c r="C96" s="83"/>
      <c r="D96" s="10">
        <v>28</v>
      </c>
      <c r="E96" s="10">
        <v>1.78</v>
      </c>
      <c r="F96" s="9">
        <v>2</v>
      </c>
      <c r="G96" s="9">
        <f t="shared" si="19"/>
        <v>99.68</v>
      </c>
      <c r="H96" s="23">
        <f t="shared" si="17"/>
        <v>56</v>
      </c>
      <c r="I96" s="23">
        <f t="shared" si="12"/>
        <v>57</v>
      </c>
      <c r="J96" s="85"/>
      <c r="K96" s="83"/>
    </row>
    <row r="97" spans="1:12" ht="16.25" customHeight="1">
      <c r="A97" s="83"/>
      <c r="B97" s="83"/>
      <c r="C97" s="83"/>
      <c r="D97" s="10">
        <v>32</v>
      </c>
      <c r="E97" s="10">
        <v>1.78</v>
      </c>
      <c r="F97" s="9">
        <v>2</v>
      </c>
      <c r="G97" s="9">
        <f t="shared" si="19"/>
        <v>113.92</v>
      </c>
      <c r="H97" s="23">
        <f t="shared" si="17"/>
        <v>64</v>
      </c>
      <c r="I97" s="23">
        <f t="shared" si="12"/>
        <v>65</v>
      </c>
      <c r="J97" s="85"/>
      <c r="K97" s="83"/>
    </row>
    <row r="98" spans="1:12" ht="16.25" customHeight="1">
      <c r="A98" s="90"/>
      <c r="B98" s="90"/>
      <c r="C98" s="90"/>
      <c r="D98" s="10">
        <v>36</v>
      </c>
      <c r="E98" s="10">
        <v>1.78</v>
      </c>
      <c r="F98" s="9">
        <v>2</v>
      </c>
      <c r="G98" s="9">
        <f t="shared" si="19"/>
        <v>128.16</v>
      </c>
      <c r="H98" s="23">
        <f t="shared" si="17"/>
        <v>72</v>
      </c>
      <c r="I98" s="23">
        <f t="shared" si="12"/>
        <v>73</v>
      </c>
      <c r="J98" s="91"/>
      <c r="K98" s="90"/>
    </row>
    <row r="99" spans="1:12" ht="60" customHeight="1">
      <c r="A99" s="23">
        <v>44</v>
      </c>
      <c r="B99" s="44" t="s">
        <v>91</v>
      </c>
      <c r="C99" s="44"/>
      <c r="D99" s="12" t="s">
        <v>92</v>
      </c>
      <c r="E99" s="10">
        <v>102.25</v>
      </c>
      <c r="F99" s="10">
        <v>5</v>
      </c>
      <c r="G99" s="10">
        <f>E99*F99</f>
        <v>511.25</v>
      </c>
      <c r="H99" s="23">
        <v>100</v>
      </c>
      <c r="I99" s="23">
        <v>110</v>
      </c>
      <c r="J99" s="23">
        <v>0.2</v>
      </c>
      <c r="K99" s="9"/>
    </row>
    <row r="100" spans="1:12" ht="60" customHeight="1">
      <c r="A100" s="23">
        <v>45</v>
      </c>
      <c r="B100" s="44" t="s">
        <v>93</v>
      </c>
      <c r="C100" s="44"/>
      <c r="D100" s="12" t="s">
        <v>94</v>
      </c>
      <c r="E100" s="10">
        <v>126.42</v>
      </c>
      <c r="F100" s="10">
        <v>5</v>
      </c>
      <c r="G100" s="10">
        <f t="shared" ref="G100:G111" si="20">E100*F100</f>
        <v>632.1</v>
      </c>
      <c r="H100" s="23">
        <v>100</v>
      </c>
      <c r="I100" s="23">
        <v>110</v>
      </c>
      <c r="J100" s="23">
        <v>0.2</v>
      </c>
      <c r="K100" s="9"/>
    </row>
    <row r="101" spans="1:12" ht="60" customHeight="1">
      <c r="A101" s="23">
        <v>46</v>
      </c>
      <c r="B101" s="44" t="s">
        <v>95</v>
      </c>
      <c r="C101" s="44"/>
      <c r="D101" s="12" t="s">
        <v>96</v>
      </c>
      <c r="E101" s="10">
        <v>113.41</v>
      </c>
      <c r="F101" s="10">
        <v>2</v>
      </c>
      <c r="G101" s="10">
        <f>E101*F101</f>
        <v>226.82</v>
      </c>
      <c r="H101" s="23">
        <v>40</v>
      </c>
      <c r="I101" s="23">
        <v>44</v>
      </c>
      <c r="J101" s="23">
        <v>0.1</v>
      </c>
      <c r="K101" s="9"/>
    </row>
    <row r="102" spans="1:12" ht="60" customHeight="1">
      <c r="A102" s="23">
        <v>47</v>
      </c>
      <c r="B102" s="44" t="s">
        <v>97</v>
      </c>
      <c r="C102" s="44"/>
      <c r="D102" s="12" t="s">
        <v>98</v>
      </c>
      <c r="E102" s="10">
        <v>31.61</v>
      </c>
      <c r="F102" s="10">
        <v>2</v>
      </c>
      <c r="G102" s="10">
        <f>E102*F102</f>
        <v>63.22</v>
      </c>
      <c r="H102" s="23">
        <v>20</v>
      </c>
      <c r="I102" s="23">
        <v>24</v>
      </c>
      <c r="J102" s="23">
        <v>0.1</v>
      </c>
      <c r="K102" s="9"/>
    </row>
    <row r="103" spans="1:12" ht="60" customHeight="1">
      <c r="A103" s="23">
        <v>48</v>
      </c>
      <c r="B103" s="11" t="s">
        <v>99</v>
      </c>
      <c r="C103" s="45"/>
      <c r="D103" s="13" t="s">
        <v>100</v>
      </c>
      <c r="E103" s="10">
        <v>2.23</v>
      </c>
      <c r="F103" s="10">
        <v>100</v>
      </c>
      <c r="G103" s="10">
        <f t="shared" si="20"/>
        <v>223</v>
      </c>
      <c r="H103" s="23">
        <v>5</v>
      </c>
      <c r="I103" s="23">
        <v>7</v>
      </c>
      <c r="J103" s="23">
        <v>0.01</v>
      </c>
      <c r="K103" s="11" t="s">
        <v>217</v>
      </c>
      <c r="L103" s="71"/>
    </row>
    <row r="104" spans="1:12" ht="60" customHeight="1">
      <c r="A104" s="23">
        <v>49</v>
      </c>
      <c r="B104" s="11" t="s">
        <v>101</v>
      </c>
      <c r="C104" s="45"/>
      <c r="D104" s="13" t="s">
        <v>102</v>
      </c>
      <c r="E104" s="10">
        <v>3.9</v>
      </c>
      <c r="F104" s="23">
        <v>10</v>
      </c>
      <c r="G104" s="10">
        <f t="shared" si="20"/>
        <v>39</v>
      </c>
      <c r="H104" s="23"/>
      <c r="I104" s="23"/>
      <c r="J104" s="23"/>
      <c r="K104" s="11" t="s">
        <v>217</v>
      </c>
    </row>
    <row r="105" spans="1:12" ht="60" customHeight="1">
      <c r="A105" s="23">
        <v>50</v>
      </c>
      <c r="B105" s="11" t="s">
        <v>103</v>
      </c>
      <c r="C105" s="45"/>
      <c r="D105" s="13" t="s">
        <v>102</v>
      </c>
      <c r="E105" s="10">
        <v>4.83</v>
      </c>
      <c r="F105" s="23">
        <v>10</v>
      </c>
      <c r="G105" s="10">
        <f t="shared" si="20"/>
        <v>48.3</v>
      </c>
      <c r="H105" s="23"/>
      <c r="I105" s="23"/>
      <c r="J105" s="23"/>
      <c r="K105" s="11" t="s">
        <v>217</v>
      </c>
    </row>
    <row r="106" spans="1:12" ht="60" customHeight="1">
      <c r="A106" s="23">
        <v>51</v>
      </c>
      <c r="B106" s="11" t="s">
        <v>104</v>
      </c>
      <c r="C106" s="45"/>
      <c r="D106" s="13" t="s">
        <v>102</v>
      </c>
      <c r="E106" s="10">
        <v>4.37</v>
      </c>
      <c r="F106" s="23">
        <v>100</v>
      </c>
      <c r="G106" s="10">
        <f t="shared" si="20"/>
        <v>437</v>
      </c>
      <c r="H106" s="23"/>
      <c r="I106" s="23"/>
      <c r="J106" s="23"/>
      <c r="K106" s="11" t="s">
        <v>217</v>
      </c>
      <c r="L106" s="71"/>
    </row>
    <row r="107" spans="1:12" ht="60" customHeight="1">
      <c r="A107" s="23">
        <v>52</v>
      </c>
      <c r="B107" s="46" t="s">
        <v>105</v>
      </c>
      <c r="C107" s="46"/>
      <c r="D107" s="11" t="s">
        <v>106</v>
      </c>
      <c r="E107" s="10">
        <v>3.9</v>
      </c>
      <c r="F107" s="23">
        <v>8</v>
      </c>
      <c r="G107" s="10">
        <f t="shared" si="20"/>
        <v>31.2</v>
      </c>
      <c r="H107" s="23"/>
      <c r="I107" s="23"/>
      <c r="J107" s="23"/>
      <c r="K107" s="9"/>
    </row>
    <row r="108" spans="1:12" ht="60" customHeight="1">
      <c r="A108" s="23">
        <v>53</v>
      </c>
      <c r="B108" s="46" t="s">
        <v>107</v>
      </c>
      <c r="C108" s="46"/>
      <c r="D108" s="11" t="s">
        <v>106</v>
      </c>
      <c r="E108" s="10">
        <v>7.81</v>
      </c>
      <c r="F108" s="23">
        <v>2</v>
      </c>
      <c r="G108" s="10">
        <f t="shared" si="20"/>
        <v>15.62</v>
      </c>
      <c r="H108" s="23"/>
      <c r="I108" s="23"/>
      <c r="J108" s="23"/>
      <c r="K108" s="9"/>
    </row>
    <row r="109" spans="1:12" ht="60" customHeight="1">
      <c r="A109" s="23">
        <v>54</v>
      </c>
      <c r="B109" s="46" t="s">
        <v>108</v>
      </c>
      <c r="C109" s="46"/>
      <c r="D109" s="11" t="s">
        <v>109</v>
      </c>
      <c r="E109" s="10">
        <v>1.95</v>
      </c>
      <c r="F109" s="23">
        <v>5</v>
      </c>
      <c r="G109" s="10">
        <f t="shared" si="20"/>
        <v>9.75</v>
      </c>
      <c r="H109" s="23"/>
      <c r="I109" s="23"/>
      <c r="J109" s="23"/>
      <c r="K109" s="9"/>
    </row>
    <row r="110" spans="1:12" ht="60" customHeight="1">
      <c r="A110" s="23">
        <v>55</v>
      </c>
      <c r="B110" s="46" t="s">
        <v>110</v>
      </c>
      <c r="C110" s="46"/>
      <c r="D110" s="14" t="s">
        <v>111</v>
      </c>
      <c r="E110" s="10">
        <v>14.13</v>
      </c>
      <c r="F110" s="23">
        <v>2</v>
      </c>
      <c r="G110" s="10">
        <f t="shared" si="20"/>
        <v>28.26</v>
      </c>
      <c r="H110" s="23"/>
      <c r="I110" s="23"/>
      <c r="J110" s="23"/>
      <c r="K110" s="9"/>
    </row>
    <row r="111" spans="1:12" ht="60" customHeight="1">
      <c r="A111" s="23">
        <v>56</v>
      </c>
      <c r="B111" s="46" t="s">
        <v>112</v>
      </c>
      <c r="C111" s="46"/>
      <c r="D111" s="11" t="s">
        <v>113</v>
      </c>
      <c r="E111" s="10">
        <v>1.49</v>
      </c>
      <c r="F111" s="10">
        <v>100</v>
      </c>
      <c r="G111" s="10">
        <f t="shared" si="20"/>
        <v>149</v>
      </c>
      <c r="H111" s="23"/>
      <c r="I111" s="23"/>
      <c r="J111" s="23"/>
      <c r="K111" s="22"/>
      <c r="L111" s="71"/>
    </row>
    <row r="112" spans="1:12" customFormat="1" ht="25.5" customHeight="1">
      <c r="A112" s="179">
        <v>57</v>
      </c>
      <c r="B112" s="177" t="s">
        <v>114</v>
      </c>
      <c r="C112" s="178" t="s">
        <v>115</v>
      </c>
      <c r="D112" s="11">
        <v>10</v>
      </c>
      <c r="E112" s="10">
        <v>27.89</v>
      </c>
      <c r="F112" s="11">
        <v>2</v>
      </c>
      <c r="G112" s="11">
        <f>E112*F112</f>
        <v>55.78</v>
      </c>
      <c r="H112" s="11">
        <f>D112*F112</f>
        <v>20</v>
      </c>
      <c r="I112" s="11">
        <f>H112+2</f>
        <v>22</v>
      </c>
      <c r="J112" s="87">
        <v>0.5</v>
      </c>
      <c r="K112" s="190"/>
      <c r="L112" s="72"/>
    </row>
    <row r="113" spans="1:12" customFormat="1" ht="14.5">
      <c r="A113" s="180"/>
      <c r="B113" s="177"/>
      <c r="C113" s="178"/>
      <c r="D113" s="11">
        <v>15</v>
      </c>
      <c r="E113" s="10">
        <v>31.61</v>
      </c>
      <c r="F113" s="11">
        <v>2</v>
      </c>
      <c r="G113" s="11">
        <f t="shared" ref="G113:G116" si="21">E113*F113</f>
        <v>63.22</v>
      </c>
      <c r="H113" s="11">
        <f t="shared" ref="H113:H116" si="22">D113*F113</f>
        <v>30</v>
      </c>
      <c r="I113" s="11">
        <f t="shared" ref="I113:I120" si="23">H113+2</f>
        <v>32</v>
      </c>
      <c r="J113" s="85"/>
      <c r="K113" s="86"/>
      <c r="L113" s="72"/>
    </row>
    <row r="114" spans="1:12" customFormat="1" ht="14.5">
      <c r="A114" s="180"/>
      <c r="B114" s="177"/>
      <c r="C114" s="178"/>
      <c r="D114" s="11">
        <v>20</v>
      </c>
      <c r="E114" s="10">
        <v>35.32</v>
      </c>
      <c r="F114" s="11">
        <v>2</v>
      </c>
      <c r="G114" s="11">
        <f t="shared" si="21"/>
        <v>70.64</v>
      </c>
      <c r="H114" s="11">
        <f t="shared" si="22"/>
        <v>40</v>
      </c>
      <c r="I114" s="11">
        <f t="shared" si="23"/>
        <v>42</v>
      </c>
      <c r="J114" s="85"/>
      <c r="K114" s="86"/>
      <c r="L114" s="72"/>
    </row>
    <row r="115" spans="1:12" customFormat="1" ht="14.5">
      <c r="A115" s="180"/>
      <c r="B115" s="177"/>
      <c r="C115" s="178"/>
      <c r="D115" s="11">
        <v>25</v>
      </c>
      <c r="E115" s="10">
        <v>39.04</v>
      </c>
      <c r="F115" s="11">
        <v>2</v>
      </c>
      <c r="G115" s="11">
        <f t="shared" si="21"/>
        <v>78.08</v>
      </c>
      <c r="H115" s="11">
        <f t="shared" si="22"/>
        <v>50</v>
      </c>
      <c r="I115" s="11">
        <f t="shared" si="23"/>
        <v>52</v>
      </c>
      <c r="J115" s="85"/>
      <c r="K115" s="86"/>
      <c r="L115" s="72"/>
    </row>
    <row r="116" spans="1:12" customFormat="1" ht="14.5">
      <c r="A116" s="181"/>
      <c r="B116" s="177"/>
      <c r="C116" s="178"/>
      <c r="D116" s="11">
        <v>30</v>
      </c>
      <c r="E116" s="10">
        <v>42.76</v>
      </c>
      <c r="F116" s="11">
        <v>2</v>
      </c>
      <c r="G116" s="11">
        <f t="shared" si="21"/>
        <v>85.52</v>
      </c>
      <c r="H116" s="11">
        <f t="shared" si="22"/>
        <v>60</v>
      </c>
      <c r="I116" s="11">
        <f t="shared" si="23"/>
        <v>62</v>
      </c>
      <c r="J116" s="91"/>
      <c r="K116" s="92"/>
      <c r="L116" s="72"/>
    </row>
    <row r="117" spans="1:12" ht="20" customHeight="1">
      <c r="A117" s="87">
        <v>58</v>
      </c>
      <c r="B117" s="177" t="s">
        <v>116</v>
      </c>
      <c r="C117" s="178"/>
      <c r="D117" s="174" t="s">
        <v>119</v>
      </c>
      <c r="E117" s="10">
        <v>39.97</v>
      </c>
      <c r="F117" s="11">
        <v>1</v>
      </c>
      <c r="G117" s="11">
        <f>E117*F117</f>
        <v>39.97</v>
      </c>
      <c r="H117" s="10">
        <v>6</v>
      </c>
      <c r="I117" s="10">
        <f t="shared" si="23"/>
        <v>8</v>
      </c>
      <c r="J117" s="96">
        <v>0.3</v>
      </c>
      <c r="K117" s="82" t="s">
        <v>118</v>
      </c>
    </row>
    <row r="118" spans="1:12" ht="20" customHeight="1">
      <c r="A118" s="85"/>
      <c r="B118" s="177"/>
      <c r="C118" s="178"/>
      <c r="D118" s="172"/>
      <c r="E118" s="10">
        <v>61.35</v>
      </c>
      <c r="F118" s="11">
        <v>1</v>
      </c>
      <c r="G118" s="11">
        <f t="shared" ref="G118:G124" si="24">E118*F118</f>
        <v>61.35</v>
      </c>
      <c r="H118" s="10">
        <v>7</v>
      </c>
      <c r="I118" s="10">
        <f t="shared" si="23"/>
        <v>9</v>
      </c>
      <c r="J118" s="97"/>
      <c r="K118" s="86"/>
    </row>
    <row r="119" spans="1:12" ht="20" customHeight="1">
      <c r="A119" s="85"/>
      <c r="B119" s="177"/>
      <c r="C119" s="178"/>
      <c r="D119" s="172"/>
      <c r="E119" s="10">
        <v>83.66</v>
      </c>
      <c r="F119" s="11">
        <v>1</v>
      </c>
      <c r="G119" s="11">
        <f t="shared" si="24"/>
        <v>83.66</v>
      </c>
      <c r="H119" s="10">
        <v>8</v>
      </c>
      <c r="I119" s="10">
        <f t="shared" si="23"/>
        <v>10</v>
      </c>
      <c r="J119" s="97"/>
      <c r="K119" s="86"/>
    </row>
    <row r="120" spans="1:12" ht="20" customHeight="1">
      <c r="A120" s="91"/>
      <c r="B120" s="177"/>
      <c r="C120" s="178"/>
      <c r="D120" s="173"/>
      <c r="E120" s="10">
        <v>105.97</v>
      </c>
      <c r="F120" s="11">
        <v>1</v>
      </c>
      <c r="G120" s="11">
        <f t="shared" si="24"/>
        <v>105.97</v>
      </c>
      <c r="H120" s="10">
        <v>9</v>
      </c>
      <c r="I120" s="10">
        <f t="shared" si="23"/>
        <v>11</v>
      </c>
      <c r="J120" s="98"/>
      <c r="K120" s="92"/>
    </row>
    <row r="121" spans="1:12" ht="60" customHeight="1">
      <c r="A121" s="23">
        <v>59</v>
      </c>
      <c r="B121" s="14" t="s">
        <v>120</v>
      </c>
      <c r="C121" s="14"/>
      <c r="D121" s="11" t="s">
        <v>117</v>
      </c>
      <c r="E121" s="10">
        <v>85.52</v>
      </c>
      <c r="F121" s="9">
        <v>1</v>
      </c>
      <c r="G121" s="9">
        <f t="shared" si="24"/>
        <v>85.52</v>
      </c>
      <c r="H121" s="23">
        <v>20</v>
      </c>
      <c r="I121" s="23">
        <v>24</v>
      </c>
      <c r="J121" s="23">
        <v>0.2</v>
      </c>
      <c r="K121" s="78" t="s">
        <v>121</v>
      </c>
    </row>
    <row r="122" spans="1:12" ht="21.65" customHeight="1">
      <c r="A122" s="87">
        <v>60</v>
      </c>
      <c r="B122" s="171" t="s">
        <v>122</v>
      </c>
      <c r="C122" s="186" t="s">
        <v>124</v>
      </c>
      <c r="D122" s="174" t="s">
        <v>123</v>
      </c>
      <c r="E122" s="10">
        <v>29.19</v>
      </c>
      <c r="F122" s="9">
        <v>1</v>
      </c>
      <c r="G122" s="9">
        <f t="shared" si="24"/>
        <v>29.19</v>
      </c>
      <c r="H122" s="23">
        <f>10</f>
        <v>10</v>
      </c>
      <c r="I122" s="23">
        <f>H122+1</f>
        <v>11</v>
      </c>
      <c r="J122" s="87">
        <v>0.2</v>
      </c>
      <c r="K122" s="78" t="s">
        <v>127</v>
      </c>
    </row>
    <row r="123" spans="1:12" ht="21.65" customHeight="1">
      <c r="A123" s="85"/>
      <c r="B123" s="172"/>
      <c r="C123" s="184"/>
      <c r="D123" s="175"/>
      <c r="E123" s="10">
        <v>32.909999999999997</v>
      </c>
      <c r="F123" s="9">
        <v>1</v>
      </c>
      <c r="G123" s="9">
        <f t="shared" si="24"/>
        <v>32.909999999999997</v>
      </c>
      <c r="H123" s="23">
        <v>20</v>
      </c>
      <c r="I123" s="23">
        <f t="shared" ref="I123:I124" si="25">H123+1</f>
        <v>21</v>
      </c>
      <c r="J123" s="85"/>
      <c r="K123" s="78" t="s">
        <v>128</v>
      </c>
    </row>
    <row r="124" spans="1:12" ht="21.65" customHeight="1">
      <c r="A124" s="91"/>
      <c r="B124" s="173"/>
      <c r="C124" s="185"/>
      <c r="D124" s="176"/>
      <c r="E124" s="10">
        <v>36.630000000000003</v>
      </c>
      <c r="F124" s="9">
        <v>1</v>
      </c>
      <c r="G124" s="9">
        <f t="shared" si="24"/>
        <v>36.630000000000003</v>
      </c>
      <c r="H124" s="23">
        <v>30</v>
      </c>
      <c r="I124" s="23">
        <f t="shared" si="25"/>
        <v>31</v>
      </c>
      <c r="J124" s="91"/>
      <c r="K124" s="78" t="s">
        <v>129</v>
      </c>
    </row>
    <row r="125" spans="1:12" ht="21.65" customHeight="1">
      <c r="A125" s="87">
        <v>61</v>
      </c>
      <c r="B125" s="171" t="s">
        <v>125</v>
      </c>
      <c r="C125" s="186" t="s">
        <v>126</v>
      </c>
      <c r="D125" s="14">
        <v>7</v>
      </c>
      <c r="E125" s="10">
        <v>6.51</v>
      </c>
      <c r="F125" s="23">
        <v>1</v>
      </c>
      <c r="G125" s="9">
        <f>E125*F124</f>
        <v>6.51</v>
      </c>
      <c r="H125" s="23">
        <f>D125*F125</f>
        <v>7</v>
      </c>
      <c r="I125" s="23">
        <f>H125+2</f>
        <v>9</v>
      </c>
      <c r="J125" s="87">
        <v>0.3</v>
      </c>
      <c r="K125" s="174" t="s">
        <v>218</v>
      </c>
    </row>
    <row r="126" spans="1:12" ht="20.399999999999999" customHeight="1">
      <c r="A126" s="85"/>
      <c r="B126" s="172"/>
      <c r="C126" s="184"/>
      <c r="D126" s="14">
        <v>8</v>
      </c>
      <c r="E126" s="10">
        <v>7.25</v>
      </c>
      <c r="F126" s="23">
        <v>1</v>
      </c>
      <c r="G126" s="9">
        <f t="shared" ref="G126:G134" si="26">E126*F125</f>
        <v>7.25</v>
      </c>
      <c r="H126" s="23">
        <f t="shared" ref="H126:H134" si="27">D126*F126</f>
        <v>8</v>
      </c>
      <c r="I126" s="23">
        <f t="shared" ref="I126:I138" si="28">H126+2</f>
        <v>10</v>
      </c>
      <c r="J126" s="85"/>
      <c r="K126" s="172"/>
    </row>
    <row r="127" spans="1:12" ht="20.399999999999999" customHeight="1">
      <c r="A127" s="85"/>
      <c r="B127" s="172"/>
      <c r="C127" s="184"/>
      <c r="D127" s="14">
        <v>9</v>
      </c>
      <c r="E127" s="10">
        <v>7.81</v>
      </c>
      <c r="F127" s="23">
        <v>1</v>
      </c>
      <c r="G127" s="9">
        <f t="shared" si="26"/>
        <v>7.81</v>
      </c>
      <c r="H127" s="23">
        <f t="shared" si="27"/>
        <v>9</v>
      </c>
      <c r="I127" s="23">
        <f t="shared" si="28"/>
        <v>11</v>
      </c>
      <c r="J127" s="85"/>
      <c r="K127" s="172"/>
    </row>
    <row r="128" spans="1:12" ht="20.399999999999999" customHeight="1">
      <c r="A128" s="85"/>
      <c r="B128" s="172"/>
      <c r="C128" s="184"/>
      <c r="D128" s="14">
        <v>10</v>
      </c>
      <c r="E128" s="10">
        <v>8.18</v>
      </c>
      <c r="F128" s="23">
        <v>1</v>
      </c>
      <c r="G128" s="9">
        <f t="shared" si="26"/>
        <v>8.18</v>
      </c>
      <c r="H128" s="23">
        <f t="shared" si="27"/>
        <v>10</v>
      </c>
      <c r="I128" s="23">
        <f t="shared" si="28"/>
        <v>12</v>
      </c>
      <c r="J128" s="85"/>
      <c r="K128" s="172"/>
    </row>
    <row r="129" spans="1:12" ht="20.399999999999999" customHeight="1">
      <c r="A129" s="85"/>
      <c r="B129" s="172"/>
      <c r="C129" s="184"/>
      <c r="D129" s="14">
        <v>12</v>
      </c>
      <c r="E129" s="10">
        <v>9.85</v>
      </c>
      <c r="F129" s="23">
        <v>1</v>
      </c>
      <c r="G129" s="9">
        <f t="shared" si="26"/>
        <v>9.85</v>
      </c>
      <c r="H129" s="23">
        <f t="shared" si="27"/>
        <v>12</v>
      </c>
      <c r="I129" s="23">
        <f t="shared" si="28"/>
        <v>14</v>
      </c>
      <c r="J129" s="85"/>
      <c r="K129" s="172"/>
    </row>
    <row r="130" spans="1:12" ht="20.399999999999999" customHeight="1">
      <c r="A130" s="85"/>
      <c r="B130" s="172"/>
      <c r="C130" s="184"/>
      <c r="D130" s="14">
        <v>15</v>
      </c>
      <c r="E130" s="10">
        <v>14.5</v>
      </c>
      <c r="F130" s="23">
        <v>1</v>
      </c>
      <c r="G130" s="9">
        <f t="shared" si="26"/>
        <v>14.5</v>
      </c>
      <c r="H130" s="23">
        <f t="shared" si="27"/>
        <v>15</v>
      </c>
      <c r="I130" s="23">
        <f t="shared" si="28"/>
        <v>17</v>
      </c>
      <c r="J130" s="85"/>
      <c r="K130" s="172"/>
    </row>
    <row r="131" spans="1:12" ht="19.75" customHeight="1">
      <c r="A131" s="85"/>
      <c r="B131" s="172"/>
      <c r="C131" s="184"/>
      <c r="D131" s="14">
        <v>20</v>
      </c>
      <c r="E131" s="10">
        <v>21.57</v>
      </c>
      <c r="F131" s="23">
        <v>1</v>
      </c>
      <c r="G131" s="9">
        <f t="shared" si="26"/>
        <v>21.57</v>
      </c>
      <c r="H131" s="23">
        <f t="shared" si="27"/>
        <v>20</v>
      </c>
      <c r="I131" s="23">
        <f t="shared" si="28"/>
        <v>22</v>
      </c>
      <c r="J131" s="85"/>
      <c r="K131" s="172"/>
    </row>
    <row r="132" spans="1:12" ht="17.399999999999999" customHeight="1">
      <c r="A132" s="85"/>
      <c r="B132" s="172"/>
      <c r="C132" s="184"/>
      <c r="D132" s="14">
        <v>25</v>
      </c>
      <c r="E132" s="10">
        <v>27.89</v>
      </c>
      <c r="F132" s="23">
        <v>1</v>
      </c>
      <c r="G132" s="9">
        <f t="shared" si="26"/>
        <v>27.89</v>
      </c>
      <c r="H132" s="23">
        <f t="shared" si="27"/>
        <v>25</v>
      </c>
      <c r="I132" s="23">
        <f t="shared" si="28"/>
        <v>27</v>
      </c>
      <c r="J132" s="85"/>
      <c r="K132" s="172"/>
    </row>
    <row r="133" spans="1:12" ht="16.75" customHeight="1">
      <c r="A133" s="85"/>
      <c r="B133" s="172"/>
      <c r="C133" s="184"/>
      <c r="D133" s="14">
        <v>30</v>
      </c>
      <c r="E133" s="10">
        <v>35.32</v>
      </c>
      <c r="F133" s="23">
        <v>1</v>
      </c>
      <c r="G133" s="9">
        <f t="shared" si="26"/>
        <v>35.32</v>
      </c>
      <c r="H133" s="23">
        <f t="shared" si="27"/>
        <v>30</v>
      </c>
      <c r="I133" s="23">
        <f t="shared" si="28"/>
        <v>32</v>
      </c>
      <c r="J133" s="85"/>
      <c r="K133" s="172"/>
    </row>
    <row r="134" spans="1:12" ht="15.65" customHeight="1">
      <c r="A134" s="91"/>
      <c r="B134" s="173"/>
      <c r="C134" s="185"/>
      <c r="D134" s="14">
        <v>35</v>
      </c>
      <c r="E134" s="10">
        <v>39.97</v>
      </c>
      <c r="F134" s="23">
        <v>1</v>
      </c>
      <c r="G134" s="9">
        <f t="shared" si="26"/>
        <v>39.97</v>
      </c>
      <c r="H134" s="23">
        <f t="shared" si="27"/>
        <v>35</v>
      </c>
      <c r="I134" s="23">
        <f t="shared" si="28"/>
        <v>37</v>
      </c>
      <c r="J134" s="91"/>
      <c r="K134" s="173"/>
    </row>
    <row r="135" spans="1:12" ht="21" customHeight="1">
      <c r="A135" s="87">
        <v>62</v>
      </c>
      <c r="B135" s="171" t="s">
        <v>130</v>
      </c>
      <c r="C135" s="186"/>
      <c r="D135" s="174" t="s">
        <v>135</v>
      </c>
      <c r="E135" s="10">
        <v>30.68</v>
      </c>
      <c r="F135" s="23">
        <v>1</v>
      </c>
      <c r="G135" s="9">
        <f t="shared" ref="G135:G138" si="29">E135*F134</f>
        <v>30.68</v>
      </c>
      <c r="H135" s="23">
        <v>4</v>
      </c>
      <c r="I135" s="23">
        <f t="shared" si="28"/>
        <v>6</v>
      </c>
      <c r="J135" s="87">
        <v>0.25</v>
      </c>
      <c r="K135" s="77" t="s">
        <v>131</v>
      </c>
    </row>
    <row r="136" spans="1:12" ht="25.25" customHeight="1">
      <c r="A136" s="85"/>
      <c r="B136" s="172"/>
      <c r="C136" s="184"/>
      <c r="D136" s="172"/>
      <c r="E136" s="10">
        <v>39.97</v>
      </c>
      <c r="F136" s="23">
        <v>1</v>
      </c>
      <c r="G136" s="9">
        <f t="shared" si="29"/>
        <v>39.97</v>
      </c>
      <c r="H136" s="23">
        <v>5</v>
      </c>
      <c r="I136" s="23">
        <f t="shared" si="28"/>
        <v>7</v>
      </c>
      <c r="J136" s="85"/>
      <c r="K136" s="77" t="s">
        <v>132</v>
      </c>
    </row>
    <row r="137" spans="1:12" ht="25.25" customHeight="1">
      <c r="A137" s="85"/>
      <c r="B137" s="172"/>
      <c r="C137" s="184"/>
      <c r="D137" s="172"/>
      <c r="E137" s="10">
        <v>52.99</v>
      </c>
      <c r="F137" s="23">
        <v>1</v>
      </c>
      <c r="G137" s="9">
        <f t="shared" si="29"/>
        <v>52.99</v>
      </c>
      <c r="H137" s="23">
        <v>6</v>
      </c>
      <c r="I137" s="23">
        <f t="shared" si="28"/>
        <v>8</v>
      </c>
      <c r="J137" s="85"/>
      <c r="K137" s="47" t="s">
        <v>133</v>
      </c>
    </row>
    <row r="138" spans="1:12" ht="30" customHeight="1">
      <c r="A138" s="91"/>
      <c r="B138" s="173"/>
      <c r="C138" s="185"/>
      <c r="D138" s="173"/>
      <c r="E138" s="10">
        <v>66</v>
      </c>
      <c r="F138" s="23">
        <v>1</v>
      </c>
      <c r="G138" s="9">
        <f t="shared" si="29"/>
        <v>66</v>
      </c>
      <c r="H138" s="23">
        <v>7</v>
      </c>
      <c r="I138" s="23">
        <f t="shared" si="28"/>
        <v>9</v>
      </c>
      <c r="J138" s="91"/>
      <c r="K138" s="48" t="s">
        <v>134</v>
      </c>
    </row>
    <row r="139" spans="1:12" ht="60" customHeight="1">
      <c r="A139" s="23">
        <v>63</v>
      </c>
      <c r="B139" s="14" t="s">
        <v>136</v>
      </c>
      <c r="C139" s="14"/>
      <c r="D139" s="11" t="s">
        <v>137</v>
      </c>
      <c r="E139" s="10">
        <v>20.45</v>
      </c>
      <c r="F139" s="9">
        <v>2</v>
      </c>
      <c r="G139" s="9">
        <f>E139*F139</f>
        <v>40.9</v>
      </c>
      <c r="H139" s="23">
        <v>6</v>
      </c>
      <c r="I139" s="23">
        <v>8</v>
      </c>
      <c r="J139" s="23">
        <v>0.1</v>
      </c>
      <c r="K139" s="46" t="s">
        <v>138</v>
      </c>
    </row>
    <row r="140" spans="1:12" ht="23.4" customHeight="1">
      <c r="A140" s="87">
        <v>64</v>
      </c>
      <c r="B140" s="171" t="s">
        <v>139</v>
      </c>
      <c r="C140" s="182"/>
      <c r="D140" s="174" t="s">
        <v>140</v>
      </c>
      <c r="E140" s="10">
        <v>3.16</v>
      </c>
      <c r="F140" s="9">
        <v>2</v>
      </c>
      <c r="G140" s="9">
        <f>E140*F140</f>
        <v>6.32</v>
      </c>
      <c r="H140" s="87">
        <v>3</v>
      </c>
      <c r="I140" s="87">
        <v>4</v>
      </c>
      <c r="J140" s="87">
        <v>0.01</v>
      </c>
      <c r="K140" s="48" t="s">
        <v>141</v>
      </c>
      <c r="L140" s="71"/>
    </row>
    <row r="141" spans="1:12" ht="23.4" customHeight="1">
      <c r="A141" s="85"/>
      <c r="B141" s="172"/>
      <c r="C141" s="183"/>
      <c r="D141" s="175"/>
      <c r="E141" s="10"/>
      <c r="F141" s="9"/>
      <c r="G141" s="9"/>
      <c r="H141" s="85"/>
      <c r="I141" s="85"/>
      <c r="J141" s="85"/>
      <c r="K141" s="48"/>
      <c r="L141" s="71"/>
    </row>
    <row r="142" spans="1:12" ht="23.4" customHeight="1">
      <c r="A142" s="85"/>
      <c r="B142" s="172"/>
      <c r="C142" s="183"/>
      <c r="D142" s="175"/>
      <c r="E142" s="10">
        <v>3.16</v>
      </c>
      <c r="F142" s="9">
        <v>2</v>
      </c>
      <c r="G142" s="9">
        <f>E142*F142</f>
        <v>6.32</v>
      </c>
      <c r="H142" s="85"/>
      <c r="I142" s="85"/>
      <c r="J142" s="85"/>
      <c r="K142" s="48" t="s">
        <v>141</v>
      </c>
      <c r="L142" s="71"/>
    </row>
    <row r="143" spans="1:12" ht="23.4" customHeight="1">
      <c r="A143" s="85"/>
      <c r="B143" s="172"/>
      <c r="C143" s="184"/>
      <c r="D143" s="175"/>
      <c r="E143" s="10">
        <v>4.74</v>
      </c>
      <c r="F143" s="9">
        <v>2</v>
      </c>
      <c r="G143" s="9">
        <f t="shared" ref="G143:G148" si="30">E143*F143</f>
        <v>9.48</v>
      </c>
      <c r="H143" s="85"/>
      <c r="I143" s="85"/>
      <c r="J143" s="85"/>
      <c r="K143" s="48" t="s">
        <v>142</v>
      </c>
    </row>
    <row r="144" spans="1:12" ht="23.4" customHeight="1">
      <c r="A144" s="85"/>
      <c r="B144" s="172"/>
      <c r="C144" s="184"/>
      <c r="D144" s="175"/>
      <c r="E144" s="10">
        <v>6.53</v>
      </c>
      <c r="F144" s="9">
        <v>2</v>
      </c>
      <c r="G144" s="9">
        <f t="shared" si="30"/>
        <v>13.06</v>
      </c>
      <c r="H144" s="85"/>
      <c r="I144" s="85"/>
      <c r="J144" s="85"/>
      <c r="K144" s="48" t="s">
        <v>143</v>
      </c>
    </row>
    <row r="145" spans="1:12" ht="22.25" customHeight="1">
      <c r="A145" s="91"/>
      <c r="B145" s="173"/>
      <c r="C145" s="185"/>
      <c r="D145" s="176"/>
      <c r="E145" s="10">
        <v>9.48</v>
      </c>
      <c r="F145" s="9">
        <v>2</v>
      </c>
      <c r="G145" s="9">
        <f t="shared" si="30"/>
        <v>18.96</v>
      </c>
      <c r="H145" s="91"/>
      <c r="I145" s="91"/>
      <c r="J145" s="91"/>
      <c r="K145" s="48" t="s">
        <v>144</v>
      </c>
    </row>
    <row r="146" spans="1:12" ht="60" customHeight="1">
      <c r="A146" s="23">
        <v>65</v>
      </c>
      <c r="B146" s="47" t="s">
        <v>145</v>
      </c>
      <c r="C146" s="47"/>
      <c r="D146" s="22" t="s">
        <v>147</v>
      </c>
      <c r="E146" s="10">
        <v>16.73</v>
      </c>
      <c r="F146" s="11">
        <v>10</v>
      </c>
      <c r="G146" s="9">
        <f t="shared" si="30"/>
        <v>167.3</v>
      </c>
      <c r="H146" s="23">
        <v>10</v>
      </c>
      <c r="I146" s="23">
        <v>20</v>
      </c>
      <c r="J146" s="23">
        <v>0.4</v>
      </c>
      <c r="K146" s="47" t="s">
        <v>146</v>
      </c>
    </row>
    <row r="147" spans="1:12" ht="60" customHeight="1">
      <c r="A147" s="23">
        <v>66</v>
      </c>
      <c r="B147" s="14" t="s">
        <v>148</v>
      </c>
      <c r="C147" s="14"/>
      <c r="D147" s="11" t="s">
        <v>149</v>
      </c>
      <c r="E147" s="9">
        <v>6.51</v>
      </c>
      <c r="F147" s="11">
        <v>10</v>
      </c>
      <c r="G147" s="9">
        <f t="shared" si="30"/>
        <v>65.099999999999994</v>
      </c>
      <c r="H147" s="23"/>
      <c r="I147" s="23"/>
      <c r="J147" s="23"/>
      <c r="K147" s="49" t="s">
        <v>150</v>
      </c>
    </row>
    <row r="148" spans="1:12" ht="71" customHeight="1">
      <c r="A148" s="23">
        <v>67</v>
      </c>
      <c r="B148" s="9" t="s">
        <v>151</v>
      </c>
      <c r="C148" s="50"/>
      <c r="D148" s="22" t="s">
        <v>152</v>
      </c>
      <c r="E148" s="10">
        <v>4.83</v>
      </c>
      <c r="F148" s="11">
        <v>100</v>
      </c>
      <c r="G148" s="9">
        <f t="shared" si="30"/>
        <v>483</v>
      </c>
      <c r="H148" s="51" t="s">
        <v>153</v>
      </c>
      <c r="I148" s="23"/>
      <c r="J148" s="23"/>
      <c r="K148" s="11" t="s">
        <v>217</v>
      </c>
      <c r="L148" s="71"/>
    </row>
    <row r="149" spans="1:12" ht="60" customHeight="1">
      <c r="A149" s="23">
        <v>68</v>
      </c>
      <c r="B149" s="48" t="s">
        <v>154</v>
      </c>
      <c r="C149" s="23"/>
      <c r="D149" s="22" t="s">
        <v>156</v>
      </c>
      <c r="E149" s="52">
        <v>16.36</v>
      </c>
      <c r="F149" s="11">
        <v>200</v>
      </c>
      <c r="G149" s="9">
        <f t="shared" ref="G149:G155" si="31">E149*F149</f>
        <v>3272</v>
      </c>
      <c r="H149" s="23">
        <v>1500</v>
      </c>
      <c r="I149" s="23">
        <v>1800</v>
      </c>
      <c r="J149" s="23">
        <v>8</v>
      </c>
      <c r="K149" s="9" t="s">
        <v>155</v>
      </c>
      <c r="L149" s="71"/>
    </row>
    <row r="150" spans="1:12" ht="60" customHeight="1">
      <c r="A150" s="23">
        <v>69</v>
      </c>
      <c r="B150" s="48" t="s">
        <v>157</v>
      </c>
      <c r="C150" s="10"/>
      <c r="D150" s="75" t="s">
        <v>216</v>
      </c>
      <c r="E150" s="52">
        <v>14.32</v>
      </c>
      <c r="F150" s="52">
        <v>200</v>
      </c>
      <c r="G150" s="9">
        <f t="shared" si="31"/>
        <v>2864</v>
      </c>
      <c r="H150" s="23">
        <v>1500</v>
      </c>
      <c r="I150" s="23">
        <v>1800</v>
      </c>
      <c r="J150" s="23">
        <v>8</v>
      </c>
      <c r="K150" s="53" t="s">
        <v>158</v>
      </c>
      <c r="L150" s="71"/>
    </row>
    <row r="151" spans="1:12" ht="60" customHeight="1">
      <c r="A151" s="23">
        <v>70</v>
      </c>
      <c r="B151" s="48" t="s">
        <v>159</v>
      </c>
      <c r="C151" s="23"/>
      <c r="D151" s="22" t="s">
        <v>160</v>
      </c>
      <c r="E151" s="52">
        <v>24.17</v>
      </c>
      <c r="F151" s="15">
        <v>22</v>
      </c>
      <c r="G151" s="32">
        <f t="shared" si="31"/>
        <v>531.74</v>
      </c>
      <c r="H151" s="33">
        <v>100</v>
      </c>
      <c r="I151" s="33">
        <v>150</v>
      </c>
      <c r="J151" s="33">
        <v>0.5</v>
      </c>
      <c r="K151" s="32" t="s">
        <v>219</v>
      </c>
    </row>
    <row r="152" spans="1:12" ht="60" customHeight="1">
      <c r="A152" s="23">
        <v>71</v>
      </c>
      <c r="B152" s="54" t="s">
        <v>166</v>
      </c>
      <c r="C152" s="48"/>
      <c r="D152" s="48" t="s">
        <v>161</v>
      </c>
      <c r="E152" s="52">
        <v>260</v>
      </c>
      <c r="F152" s="15">
        <v>1</v>
      </c>
      <c r="G152" s="32">
        <f t="shared" si="31"/>
        <v>260</v>
      </c>
      <c r="H152" s="33"/>
      <c r="I152" s="33"/>
      <c r="J152" s="33"/>
      <c r="K152" s="76"/>
      <c r="L152" s="71"/>
    </row>
    <row r="153" spans="1:12" ht="60" customHeight="1">
      <c r="A153" s="23">
        <v>72</v>
      </c>
      <c r="B153" s="54" t="s">
        <v>167</v>
      </c>
      <c r="C153" s="55"/>
      <c r="D153" s="48" t="s">
        <v>162</v>
      </c>
      <c r="E153" s="52">
        <v>573</v>
      </c>
      <c r="F153" s="15">
        <v>1</v>
      </c>
      <c r="G153" s="32">
        <f t="shared" si="31"/>
        <v>573</v>
      </c>
      <c r="H153" s="33"/>
      <c r="I153" s="33"/>
      <c r="J153" s="33"/>
      <c r="K153" s="32"/>
    </row>
    <row r="154" spans="1:12" ht="60" customHeight="1">
      <c r="A154" s="23">
        <v>73</v>
      </c>
      <c r="B154" s="54" t="s">
        <v>165</v>
      </c>
      <c r="C154" s="56"/>
      <c r="D154" s="54" t="s">
        <v>163</v>
      </c>
      <c r="E154" s="52">
        <v>585</v>
      </c>
      <c r="F154" s="15">
        <v>1</v>
      </c>
      <c r="G154" s="32">
        <f t="shared" si="31"/>
        <v>585</v>
      </c>
      <c r="H154" s="33"/>
      <c r="I154" s="33"/>
      <c r="J154" s="33"/>
      <c r="K154" s="32"/>
    </row>
    <row r="155" spans="1:12" ht="60" customHeight="1">
      <c r="A155" s="23">
        <v>74</v>
      </c>
      <c r="B155" s="54" t="s">
        <v>168</v>
      </c>
      <c r="C155" s="57"/>
      <c r="D155" s="22" t="s">
        <v>164</v>
      </c>
      <c r="E155" s="52">
        <v>40</v>
      </c>
      <c r="F155" s="15">
        <v>1</v>
      </c>
      <c r="G155" s="32">
        <f t="shared" si="31"/>
        <v>40</v>
      </c>
      <c r="H155" s="33"/>
      <c r="I155" s="33"/>
      <c r="J155" s="33"/>
      <c r="K155" s="32"/>
    </row>
    <row r="156" spans="1:12" ht="60" customHeight="1">
      <c r="A156" s="23">
        <v>75</v>
      </c>
      <c r="B156" s="54" t="s">
        <v>169</v>
      </c>
      <c r="C156" s="54"/>
      <c r="D156" s="54" t="s">
        <v>170</v>
      </c>
      <c r="E156" s="54">
        <v>106</v>
      </c>
      <c r="F156" s="54">
        <v>1</v>
      </c>
      <c r="G156" s="54">
        <f>F156*E156</f>
        <v>106</v>
      </c>
      <c r="H156" s="58"/>
      <c r="I156" s="58"/>
      <c r="J156" s="59"/>
      <c r="K156" s="9"/>
    </row>
    <row r="157" spans="1:12" ht="60" customHeight="1">
      <c r="A157" s="23">
        <v>76</v>
      </c>
      <c r="B157" s="60" t="s">
        <v>171</v>
      </c>
      <c r="C157" s="61"/>
      <c r="D157" s="60" t="s">
        <v>172</v>
      </c>
      <c r="E157" s="54">
        <v>19.5</v>
      </c>
      <c r="F157" s="54">
        <v>1</v>
      </c>
      <c r="G157" s="54">
        <f>F157*E157</f>
        <v>19.5</v>
      </c>
      <c r="H157" s="58"/>
      <c r="I157" s="58"/>
      <c r="J157" s="59"/>
      <c r="K157" s="9"/>
    </row>
    <row r="158" spans="1:12" ht="60" customHeight="1">
      <c r="A158" s="23">
        <v>77</v>
      </c>
      <c r="B158" s="60" t="s">
        <v>174</v>
      </c>
      <c r="C158" s="60"/>
      <c r="D158" s="60" t="s">
        <v>173</v>
      </c>
      <c r="E158" s="54">
        <v>415</v>
      </c>
      <c r="F158" s="54">
        <v>1</v>
      </c>
      <c r="G158" s="54">
        <f>F158*E158</f>
        <v>415</v>
      </c>
      <c r="H158" s="58"/>
      <c r="I158" s="58"/>
      <c r="J158" s="59"/>
      <c r="K158" s="9"/>
    </row>
    <row r="159" spans="1:12" ht="60" customHeight="1">
      <c r="A159" s="23">
        <v>78</v>
      </c>
      <c r="B159" s="4" t="s">
        <v>176</v>
      </c>
      <c r="C159" s="62"/>
      <c r="D159" s="62" t="s">
        <v>175</v>
      </c>
      <c r="E159" s="54">
        <v>1350</v>
      </c>
      <c r="F159" s="54">
        <v>1</v>
      </c>
      <c r="G159" s="54">
        <f>F159*E159</f>
        <v>1350</v>
      </c>
      <c r="H159" s="58"/>
      <c r="I159" s="58"/>
      <c r="J159" s="59"/>
      <c r="K159" s="22"/>
    </row>
    <row r="160" spans="1:12" ht="64" customHeight="1">
      <c r="A160" s="23">
        <v>80</v>
      </c>
      <c r="B160" s="28" t="s">
        <v>177</v>
      </c>
      <c r="C160" s="30"/>
      <c r="D160" s="30" t="s">
        <v>178</v>
      </c>
      <c r="E160" s="34">
        <v>8.5500000000000007</v>
      </c>
      <c r="F160" s="34">
        <v>1</v>
      </c>
      <c r="G160" s="63">
        <f t="shared" ref="G160:G161" si="32">E160*F160</f>
        <v>8.5500000000000007</v>
      </c>
      <c r="H160" s="64">
        <v>2</v>
      </c>
      <c r="I160" s="64">
        <v>3</v>
      </c>
      <c r="J160" s="65">
        <v>0.1</v>
      </c>
      <c r="K160" s="66" t="s">
        <v>220</v>
      </c>
    </row>
    <row r="161" spans="1:12" ht="60" customHeight="1">
      <c r="A161" s="23">
        <v>81</v>
      </c>
      <c r="B161" s="35" t="s">
        <v>179</v>
      </c>
      <c r="C161" s="35"/>
      <c r="D161" s="35" t="s">
        <v>179</v>
      </c>
      <c r="E161" s="35">
        <v>15</v>
      </c>
      <c r="F161" s="35">
        <v>20</v>
      </c>
      <c r="G161" s="35">
        <f t="shared" si="32"/>
        <v>300</v>
      </c>
      <c r="H161" s="35">
        <v>2</v>
      </c>
      <c r="I161" s="35">
        <v>3</v>
      </c>
      <c r="J161" s="35">
        <v>0.01</v>
      </c>
      <c r="K161" s="191"/>
      <c r="L161" s="74"/>
    </row>
    <row r="162" spans="1:12" ht="60" customHeight="1">
      <c r="A162" s="23">
        <v>82</v>
      </c>
      <c r="B162" s="67" t="s">
        <v>180</v>
      </c>
      <c r="C162" s="68"/>
      <c r="D162" s="36" t="s">
        <v>182</v>
      </c>
      <c r="E162" s="35">
        <v>140</v>
      </c>
      <c r="F162" s="35">
        <v>1</v>
      </c>
      <c r="G162" s="35">
        <f>E162*F162</f>
        <v>140</v>
      </c>
      <c r="H162" s="35">
        <v>60</v>
      </c>
      <c r="I162" s="35">
        <v>70</v>
      </c>
      <c r="J162" s="35">
        <v>0.2</v>
      </c>
      <c r="K162" s="191"/>
    </row>
    <row r="163" spans="1:12" ht="60" customHeight="1">
      <c r="A163" s="23">
        <v>84</v>
      </c>
      <c r="B163" s="54" t="s">
        <v>181</v>
      </c>
      <c r="C163" s="54"/>
      <c r="D163" s="35" t="s">
        <v>181</v>
      </c>
      <c r="E163" s="35">
        <v>5.5</v>
      </c>
      <c r="F163" s="35">
        <v>5</v>
      </c>
      <c r="G163" s="35">
        <f t="shared" ref="G163:G174" si="33">E163*F163</f>
        <v>27.5</v>
      </c>
      <c r="H163" s="35">
        <v>5</v>
      </c>
      <c r="I163" s="35">
        <v>6</v>
      </c>
      <c r="J163" s="35">
        <v>0.1</v>
      </c>
      <c r="K163" s="32"/>
    </row>
    <row r="164" spans="1:12" ht="60" customHeight="1">
      <c r="A164" s="23">
        <v>85</v>
      </c>
      <c r="B164" s="54" t="s">
        <v>183</v>
      </c>
      <c r="C164" s="54"/>
      <c r="D164" s="54" t="s">
        <v>184</v>
      </c>
      <c r="E164" s="54">
        <v>8.56</v>
      </c>
      <c r="F164" s="35">
        <v>1</v>
      </c>
      <c r="G164" s="35">
        <f t="shared" si="33"/>
        <v>8.56</v>
      </c>
      <c r="H164" s="93">
        <v>50</v>
      </c>
      <c r="I164" s="93">
        <v>55</v>
      </c>
      <c r="J164" s="93">
        <v>0.3</v>
      </c>
      <c r="K164" s="190"/>
    </row>
    <row r="165" spans="1:12" ht="60" customHeight="1">
      <c r="A165" s="23">
        <v>86</v>
      </c>
      <c r="B165" s="54" t="s">
        <v>186</v>
      </c>
      <c r="C165" s="54"/>
      <c r="D165" s="54" t="s">
        <v>185</v>
      </c>
      <c r="E165" s="54">
        <v>14.1</v>
      </c>
      <c r="F165" s="35">
        <v>1</v>
      </c>
      <c r="G165" s="35">
        <f t="shared" si="33"/>
        <v>14.1</v>
      </c>
      <c r="H165" s="94"/>
      <c r="I165" s="94"/>
      <c r="J165" s="94"/>
      <c r="K165" s="86"/>
    </row>
    <row r="166" spans="1:12" ht="60" customHeight="1">
      <c r="A166" s="23">
        <v>87</v>
      </c>
      <c r="B166" s="54" t="s">
        <v>187</v>
      </c>
      <c r="C166" s="54"/>
      <c r="D166" s="54" t="s">
        <v>188</v>
      </c>
      <c r="E166" s="54">
        <v>2.6</v>
      </c>
      <c r="F166" s="35">
        <v>1</v>
      </c>
      <c r="G166" s="35">
        <f t="shared" si="33"/>
        <v>2.6</v>
      </c>
      <c r="H166" s="94"/>
      <c r="I166" s="94"/>
      <c r="J166" s="94"/>
      <c r="K166" s="86"/>
    </row>
    <row r="167" spans="1:12" ht="60" customHeight="1">
      <c r="A167" s="23">
        <v>88</v>
      </c>
      <c r="B167" s="54" t="s">
        <v>189</v>
      </c>
      <c r="C167" s="54"/>
      <c r="D167" s="54" t="s">
        <v>190</v>
      </c>
      <c r="E167" s="54">
        <v>4.34</v>
      </c>
      <c r="F167" s="35">
        <v>1</v>
      </c>
      <c r="G167" s="35">
        <f t="shared" si="33"/>
        <v>4.34</v>
      </c>
      <c r="H167" s="94"/>
      <c r="I167" s="94"/>
      <c r="J167" s="94"/>
      <c r="K167" s="86"/>
    </row>
    <row r="168" spans="1:12" ht="60" customHeight="1">
      <c r="A168" s="23">
        <v>89</v>
      </c>
      <c r="B168" s="54" t="s">
        <v>191</v>
      </c>
      <c r="C168" s="54"/>
      <c r="D168" s="54" t="s">
        <v>192</v>
      </c>
      <c r="E168" s="54">
        <v>18.440000000000001</v>
      </c>
      <c r="F168" s="35">
        <v>1</v>
      </c>
      <c r="G168" s="35">
        <f t="shared" si="33"/>
        <v>18.440000000000001</v>
      </c>
      <c r="H168" s="94"/>
      <c r="I168" s="94"/>
      <c r="J168" s="94"/>
      <c r="K168" s="86"/>
    </row>
    <row r="169" spans="1:12" ht="60" customHeight="1">
      <c r="A169" s="23">
        <v>90</v>
      </c>
      <c r="B169" s="54" t="s">
        <v>193</v>
      </c>
      <c r="C169" s="54"/>
      <c r="D169" s="54" t="s">
        <v>194</v>
      </c>
      <c r="E169" s="54">
        <v>13.01</v>
      </c>
      <c r="F169" s="35">
        <v>1</v>
      </c>
      <c r="G169" s="35">
        <f t="shared" si="33"/>
        <v>13.01</v>
      </c>
      <c r="H169" s="94"/>
      <c r="I169" s="94"/>
      <c r="J169" s="94"/>
      <c r="K169" s="86"/>
    </row>
    <row r="170" spans="1:12" ht="60" customHeight="1">
      <c r="A170" s="23">
        <v>91</v>
      </c>
      <c r="B170" s="54" t="s">
        <v>195</v>
      </c>
      <c r="C170" s="54"/>
      <c r="D170" s="54" t="s">
        <v>196</v>
      </c>
      <c r="E170" s="54">
        <v>8.4</v>
      </c>
      <c r="F170" s="35">
        <v>1</v>
      </c>
      <c r="G170" s="35">
        <f t="shared" si="33"/>
        <v>8.4</v>
      </c>
      <c r="H170" s="94"/>
      <c r="I170" s="94"/>
      <c r="J170" s="94"/>
      <c r="K170" s="86"/>
    </row>
    <row r="171" spans="1:12" ht="60" customHeight="1">
      <c r="A171" s="23">
        <v>92</v>
      </c>
      <c r="B171" s="54" t="s">
        <v>197</v>
      </c>
      <c r="C171" s="54"/>
      <c r="D171" s="54" t="s">
        <v>198</v>
      </c>
      <c r="E171" s="54">
        <v>7.59</v>
      </c>
      <c r="F171" s="35">
        <v>1</v>
      </c>
      <c r="G171" s="35">
        <f t="shared" si="33"/>
        <v>7.59</v>
      </c>
      <c r="H171" s="94"/>
      <c r="I171" s="94"/>
      <c r="J171" s="94"/>
      <c r="K171" s="86"/>
    </row>
    <row r="172" spans="1:12" ht="60" customHeight="1">
      <c r="A172" s="23">
        <v>93</v>
      </c>
      <c r="B172" s="54" t="s">
        <v>199</v>
      </c>
      <c r="C172" s="54"/>
      <c r="D172" s="54" t="s">
        <v>200</v>
      </c>
      <c r="E172" s="54">
        <v>5.6</v>
      </c>
      <c r="F172" s="35">
        <v>1</v>
      </c>
      <c r="G172" s="35">
        <f t="shared" si="33"/>
        <v>5.6</v>
      </c>
      <c r="H172" s="94"/>
      <c r="I172" s="94"/>
      <c r="J172" s="94"/>
      <c r="K172" s="86"/>
    </row>
    <row r="173" spans="1:12" ht="60" customHeight="1">
      <c r="A173" s="23">
        <v>94</v>
      </c>
      <c r="B173" s="54" t="s">
        <v>204</v>
      </c>
      <c r="C173" s="54"/>
      <c r="D173" s="54" t="s">
        <v>201</v>
      </c>
      <c r="E173" s="54">
        <v>53</v>
      </c>
      <c r="F173" s="35">
        <v>1</v>
      </c>
      <c r="G173" s="35">
        <f t="shared" si="33"/>
        <v>53</v>
      </c>
      <c r="H173" s="94"/>
      <c r="I173" s="94"/>
      <c r="J173" s="94"/>
      <c r="K173" s="86"/>
    </row>
    <row r="174" spans="1:12" ht="60" customHeight="1">
      <c r="A174" s="23">
        <v>95</v>
      </c>
      <c r="B174" s="54" t="s">
        <v>202</v>
      </c>
      <c r="C174" s="54"/>
      <c r="D174" s="54" t="s">
        <v>203</v>
      </c>
      <c r="E174" s="54">
        <v>63</v>
      </c>
      <c r="F174" s="35">
        <v>1</v>
      </c>
      <c r="G174" s="35">
        <f t="shared" si="33"/>
        <v>63</v>
      </c>
      <c r="H174" s="95"/>
      <c r="I174" s="95"/>
      <c r="J174" s="95"/>
      <c r="K174" s="92"/>
    </row>
    <row r="175" spans="1:12" s="3" customFormat="1" ht="26.75" customHeight="1" thickBot="1">
      <c r="A175" s="161" t="s">
        <v>31</v>
      </c>
      <c r="B175" s="162"/>
      <c r="C175" s="162"/>
      <c r="D175" s="162"/>
      <c r="E175" s="162"/>
      <c r="F175" s="163"/>
      <c r="G175" s="8">
        <f>SUM(G12:G174)</f>
        <v>47750.28</v>
      </c>
      <c r="H175" s="8">
        <f>SUM(H12:H174)</f>
        <v>13757</v>
      </c>
      <c r="I175" s="8">
        <f>SUM(I12:I174)</f>
        <v>15464</v>
      </c>
      <c r="J175" s="8">
        <f>SUM(J12:J174)</f>
        <v>83.409073000000006</v>
      </c>
      <c r="K175" s="192"/>
      <c r="L175" s="73"/>
    </row>
    <row r="176" spans="1:12" ht="14.5" thickBot="1">
      <c r="A176" s="119" t="s">
        <v>26</v>
      </c>
      <c r="B176" s="120"/>
      <c r="C176" s="120"/>
      <c r="D176" s="120"/>
      <c r="E176" s="120"/>
      <c r="F176" s="121"/>
      <c r="G176" s="119" t="s">
        <v>25</v>
      </c>
      <c r="H176" s="120"/>
      <c r="I176" s="120"/>
      <c r="J176" s="120"/>
      <c r="K176" s="121"/>
    </row>
    <row r="177" spans="1:11" ht="33" customHeight="1" thickBot="1">
      <c r="A177" s="79" t="s">
        <v>76</v>
      </c>
      <c r="B177" s="80"/>
      <c r="C177" s="80"/>
      <c r="D177" s="80"/>
      <c r="E177" s="80"/>
      <c r="F177" s="81"/>
      <c r="G177" s="79" t="s">
        <v>205</v>
      </c>
      <c r="H177" s="80"/>
      <c r="I177" s="80"/>
      <c r="J177" s="80"/>
      <c r="K177" s="81"/>
    </row>
    <row r="178" spans="1:11" ht="14.5" thickBot="1">
      <c r="A178" s="119" t="s">
        <v>27</v>
      </c>
      <c r="B178" s="120"/>
      <c r="C178" s="120"/>
      <c r="D178" s="120"/>
      <c r="E178" s="120"/>
      <c r="F178" s="121"/>
      <c r="G178" s="119" t="s">
        <v>28</v>
      </c>
      <c r="H178" s="120"/>
      <c r="I178" s="120"/>
      <c r="J178" s="120"/>
      <c r="K178" s="121"/>
    </row>
    <row r="179" spans="1:11" ht="35.25" customHeight="1" thickBot="1">
      <c r="A179" s="79" t="s">
        <v>77</v>
      </c>
      <c r="B179" s="80"/>
      <c r="C179" s="80"/>
      <c r="D179" s="80"/>
      <c r="E179" s="80"/>
      <c r="F179" s="81"/>
      <c r="G179" s="129"/>
      <c r="H179" s="130"/>
      <c r="I179" s="130"/>
      <c r="J179" s="130"/>
      <c r="K179" s="131"/>
    </row>
    <row r="180" spans="1:11" ht="14.5" thickBot="1">
      <c r="A180" s="119" t="s">
        <v>30</v>
      </c>
      <c r="B180" s="120"/>
      <c r="C180" s="120"/>
      <c r="D180" s="120"/>
      <c r="E180" s="120"/>
      <c r="F180" s="121"/>
      <c r="G180" s="119" t="s">
        <v>29</v>
      </c>
      <c r="H180" s="120"/>
      <c r="I180" s="120"/>
      <c r="J180" s="120"/>
      <c r="K180" s="121"/>
    </row>
    <row r="181" spans="1:11" ht="33.65" customHeight="1" thickBot="1">
      <c r="A181" s="138"/>
      <c r="B181" s="117"/>
      <c r="C181" s="117"/>
      <c r="D181" s="117"/>
      <c r="E181" s="117"/>
      <c r="F181" s="117"/>
      <c r="G181" s="139"/>
      <c r="H181" s="140"/>
      <c r="I181" s="140"/>
      <c r="J181" s="140"/>
      <c r="K181" s="141"/>
    </row>
    <row r="182" spans="1:11" ht="14.5" thickBot="1">
      <c r="A182" s="124" t="s">
        <v>33</v>
      </c>
      <c r="B182" s="125"/>
      <c r="C182" s="125"/>
      <c r="D182" s="125"/>
      <c r="E182" s="125"/>
      <c r="F182" s="126"/>
      <c r="G182" s="127"/>
      <c r="H182" s="127"/>
      <c r="I182" s="127"/>
      <c r="J182" s="127"/>
      <c r="K182" s="128"/>
    </row>
    <row r="183" spans="1:11" ht="14.5" thickBot="1">
      <c r="A183" s="114" t="s">
        <v>34</v>
      </c>
      <c r="B183" s="115"/>
      <c r="C183" s="115"/>
      <c r="D183" s="115"/>
      <c r="E183" s="115"/>
      <c r="F183" s="116"/>
      <c r="G183" s="117"/>
      <c r="H183" s="117"/>
      <c r="I183" s="117"/>
      <c r="J183" s="117"/>
      <c r="K183" s="118"/>
    </row>
    <row r="184" spans="1:11" ht="14.5" thickBot="1">
      <c r="A184" s="114" t="s">
        <v>32</v>
      </c>
      <c r="B184" s="115"/>
      <c r="C184" s="115"/>
      <c r="D184" s="115"/>
      <c r="E184" s="115"/>
      <c r="F184" s="116"/>
      <c r="G184" s="117">
        <f>G175</f>
        <v>47750.28</v>
      </c>
      <c r="H184" s="117"/>
      <c r="I184" s="117"/>
      <c r="J184" s="117"/>
      <c r="K184" s="118"/>
    </row>
    <row r="185" spans="1:11" ht="14.5" thickBot="1">
      <c r="A185" s="114" t="s">
        <v>37</v>
      </c>
      <c r="B185" s="115"/>
      <c r="C185" s="115"/>
      <c r="D185" s="115"/>
      <c r="E185" s="115"/>
      <c r="F185" s="116"/>
      <c r="G185" s="156">
        <f>G184*0.3</f>
        <v>14325.083999999999</v>
      </c>
      <c r="H185" s="156"/>
      <c r="I185" s="156"/>
      <c r="J185" s="156"/>
      <c r="K185" s="157"/>
    </row>
    <row r="186" spans="1:11" ht="14.5" thickBot="1">
      <c r="A186" s="114" t="s">
        <v>36</v>
      </c>
      <c r="B186" s="115"/>
      <c r="C186" s="115"/>
      <c r="D186" s="115"/>
      <c r="E186" s="115"/>
      <c r="F186" s="116"/>
      <c r="G186" s="156">
        <f>G184-G185</f>
        <v>33425.195999999996</v>
      </c>
      <c r="H186" s="156"/>
      <c r="I186" s="156"/>
      <c r="J186" s="156"/>
      <c r="K186" s="157"/>
    </row>
    <row r="187" spans="1:11" ht="14.75" customHeight="1" thickBot="1">
      <c r="A187" s="154" t="s">
        <v>9</v>
      </c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</row>
    <row r="188" spans="1:11" ht="97.25" customHeight="1" thickBot="1">
      <c r="A188" s="142" t="s">
        <v>11</v>
      </c>
      <c r="B188" s="143"/>
      <c r="C188" s="143"/>
      <c r="D188" s="143"/>
      <c r="E188" s="143"/>
      <c r="F188" s="143"/>
      <c r="G188" s="143"/>
      <c r="H188" s="143"/>
      <c r="I188" s="143"/>
      <c r="J188" s="143"/>
      <c r="K188" s="144"/>
    </row>
  </sheetData>
  <mergeCells count="112">
    <mergeCell ref="A48:A51"/>
    <mergeCell ref="B48:B51"/>
    <mergeCell ref="C48:C51"/>
    <mergeCell ref="J48:J51"/>
    <mergeCell ref="K48:K51"/>
    <mergeCell ref="J140:J145"/>
    <mergeCell ref="B140:B145"/>
    <mergeCell ref="C140:C145"/>
    <mergeCell ref="D140:D145"/>
    <mergeCell ref="H140:H145"/>
    <mergeCell ref="I140:I145"/>
    <mergeCell ref="K125:K134"/>
    <mergeCell ref="B135:B138"/>
    <mergeCell ref="C135:C138"/>
    <mergeCell ref="D135:D138"/>
    <mergeCell ref="A135:A138"/>
    <mergeCell ref="J135:J138"/>
    <mergeCell ref="A122:A124"/>
    <mergeCell ref="C125:C134"/>
    <mergeCell ref="B125:B134"/>
    <mergeCell ref="A125:A134"/>
    <mergeCell ref="J122:J124"/>
    <mergeCell ref="J125:J134"/>
    <mergeCell ref="C122:C124"/>
    <mergeCell ref="B122:B124"/>
    <mergeCell ref="D122:D124"/>
    <mergeCell ref="C83:C87"/>
    <mergeCell ref="J83:J87"/>
    <mergeCell ref="K83:K87"/>
    <mergeCell ref="A117:A120"/>
    <mergeCell ref="J117:J120"/>
    <mergeCell ref="J112:J116"/>
    <mergeCell ref="K112:K116"/>
    <mergeCell ref="B117:B120"/>
    <mergeCell ref="C117:C120"/>
    <mergeCell ref="D117:D120"/>
    <mergeCell ref="K117:K120"/>
    <mergeCell ref="B112:B116"/>
    <mergeCell ref="C112:C116"/>
    <mergeCell ref="A112:A116"/>
    <mergeCell ref="A188:K188"/>
    <mergeCell ref="A1:K1"/>
    <mergeCell ref="G3:K3"/>
    <mergeCell ref="A2:F2"/>
    <mergeCell ref="A3:F3"/>
    <mergeCell ref="G2:K2"/>
    <mergeCell ref="A187:K187"/>
    <mergeCell ref="G185:K185"/>
    <mergeCell ref="G186:K186"/>
    <mergeCell ref="A6:F6"/>
    <mergeCell ref="A7:F7"/>
    <mergeCell ref="A8:F8"/>
    <mergeCell ref="A175:F175"/>
    <mergeCell ref="A184:F184"/>
    <mergeCell ref="A185:F185"/>
    <mergeCell ref="A186:F186"/>
    <mergeCell ref="G184:K184"/>
    <mergeCell ref="G4:K4"/>
    <mergeCell ref="G9:K10"/>
    <mergeCell ref="J88:J98"/>
    <mergeCell ref="K88:K98"/>
    <mergeCell ref="B88:B98"/>
    <mergeCell ref="A88:A98"/>
    <mergeCell ref="C88:C98"/>
    <mergeCell ref="A5:F5"/>
    <mergeCell ref="G5:K5"/>
    <mergeCell ref="G8:K8"/>
    <mergeCell ref="G7:K7"/>
    <mergeCell ref="A9:B9"/>
    <mergeCell ref="A10:B10"/>
    <mergeCell ref="A4:F4"/>
    <mergeCell ref="A183:F183"/>
    <mergeCell ref="G183:K183"/>
    <mergeCell ref="A179:F179"/>
    <mergeCell ref="A180:F180"/>
    <mergeCell ref="E9:F9"/>
    <mergeCell ref="A182:F182"/>
    <mergeCell ref="G182:K182"/>
    <mergeCell ref="A178:F178"/>
    <mergeCell ref="G178:K178"/>
    <mergeCell ref="G180:K180"/>
    <mergeCell ref="G179:K179"/>
    <mergeCell ref="G6:K6"/>
    <mergeCell ref="D10:F10"/>
    <mergeCell ref="A176:F176"/>
    <mergeCell ref="G176:K176"/>
    <mergeCell ref="A181:F181"/>
    <mergeCell ref="G181:K181"/>
    <mergeCell ref="A177:F177"/>
    <mergeCell ref="G177:K177"/>
    <mergeCell ref="B52:B55"/>
    <mergeCell ref="C52:C55"/>
    <mergeCell ref="K52:K55"/>
    <mergeCell ref="J52:J55"/>
    <mergeCell ref="C56:C75"/>
    <mergeCell ref="B56:B75"/>
    <mergeCell ref="J56:J75"/>
    <mergeCell ref="K56:K75"/>
    <mergeCell ref="A140:A145"/>
    <mergeCell ref="H164:H174"/>
    <mergeCell ref="I164:I174"/>
    <mergeCell ref="J164:J174"/>
    <mergeCell ref="K164:K174"/>
    <mergeCell ref="A56:A75"/>
    <mergeCell ref="A52:A55"/>
    <mergeCell ref="C76:C82"/>
    <mergeCell ref="B76:B82"/>
    <mergeCell ref="A76:A82"/>
    <mergeCell ref="J76:J82"/>
    <mergeCell ref="K76:K82"/>
    <mergeCell ref="A83:A87"/>
    <mergeCell ref="B83:B87"/>
  </mergeCells>
  <phoneticPr fontId="13" type="noConversion"/>
  <pageMargins left="0.25" right="0.25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PROFORMA INVOICE 61A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julien audran</cp:lastModifiedBy>
  <cp:lastPrinted>2019-08-30T09:14:01Z</cp:lastPrinted>
  <dcterms:created xsi:type="dcterms:W3CDTF">2013-04-02T21:10:00Z</dcterms:created>
  <dcterms:modified xsi:type="dcterms:W3CDTF">2020-05-15T12:54:38Z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